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2" windowHeight="9972" activeTab="1"/>
  </bookViews>
  <sheets>
    <sheet name="KT" sheetId="1" r:id="rId1"/>
    <sheet name="OG" sheetId="2" r:id="rId2"/>
  </sheets>
  <definedNames>
    <definedName name="_xlnm.Print_Area" localSheetId="1">'OG'!$A$1:$U$22</definedName>
    <definedName name="_xlnm.Print_Titles" localSheetId="0">'KT'!$6:$10</definedName>
    <definedName name="_xlnm.Print_Titles" localSheetId="1">'OG'!$6:$9</definedName>
  </definedNames>
  <calcPr fullCalcOnLoad="1"/>
</workbook>
</file>

<file path=xl/comments1.xml><?xml version="1.0" encoding="utf-8"?>
<comments xmlns="http://schemas.openxmlformats.org/spreadsheetml/2006/main">
  <authors>
    <author>Windows 10</author>
    <author>QUOC VIET</author>
  </authors>
  <commentList>
    <comment ref="K29" authorId="0">
      <text>
        <r>
          <rPr>
            <b/>
            <sz val="9"/>
            <rFont val="Tahoma"/>
            <family val="2"/>
          </rPr>
          <t>Windows 10:</t>
        </r>
        <r>
          <rPr>
            <sz val="9"/>
            <rFont val="Tahoma"/>
            <family val="2"/>
          </rPr>
          <t xml:space="preserve">
5897 là ODA KHL và 19367 là ODA vay
</t>
        </r>
      </text>
    </comment>
    <comment ref="K30" authorId="0">
      <text>
        <r>
          <rPr>
            <b/>
            <sz val="9"/>
            <rFont val="Tahoma"/>
            <family val="2"/>
          </rPr>
          <t>Windows 10:</t>
        </r>
        <r>
          <rPr>
            <sz val="9"/>
            <rFont val="Tahoma"/>
            <family val="2"/>
          </rPr>
          <t xml:space="preserve">
4412 là ODA KHL
</t>
        </r>
      </text>
    </comment>
    <comment ref="D14" authorId="1">
      <text>
        <r>
          <rPr>
            <b/>
            <sz val="8"/>
            <rFont val="Tahoma"/>
            <family val="2"/>
          </rPr>
          <t>QUOC VIET:</t>
        </r>
        <r>
          <rPr>
            <sz val="8"/>
            <rFont val="Tahoma"/>
            <family val="2"/>
          </rPr>
          <t xml:space="preserve">
Giao KH 1997</t>
        </r>
      </text>
    </comment>
  </commentList>
</comments>
</file>

<file path=xl/sharedStrings.xml><?xml version="1.0" encoding="utf-8"?>
<sst xmlns="http://schemas.openxmlformats.org/spreadsheetml/2006/main" count="320" uniqueCount="168">
  <si>
    <t>TT</t>
  </si>
  <si>
    <t>Tổng số</t>
  </si>
  <si>
    <t>Trong đó: NSTW</t>
  </si>
  <si>
    <t>TỔNG SỐ</t>
  </si>
  <si>
    <t>Tên chương trình, dự án</t>
  </si>
  <si>
    <t>Nhà tài trợ</t>
  </si>
  <si>
    <t>(Dự án đã kết thúc)</t>
  </si>
  <si>
    <t>ODA không hoàn lại</t>
  </si>
  <si>
    <t>Năm ký kết Hiệp định</t>
  </si>
  <si>
    <t>Năm kết thúc Hiệp định</t>
  </si>
  <si>
    <t>Ngành, lĩnh vực*</t>
  </si>
  <si>
    <t>Vay ưu đãi</t>
  </si>
  <si>
    <t>(Dự án đang triển khai)</t>
  </si>
  <si>
    <t>DANH MỤC CÁC DỰ ÁN ODA, VỐN VAY ƯU ĐÃI CỦA CÁC NHÀ TÀI TRỢ NƯỚC NGOÀI TỪ NĂM 1993 ĐẾN 31/12/2017</t>
  </si>
  <si>
    <t>**</t>
  </si>
  <si>
    <t>*</t>
  </si>
  <si>
    <t>Vay ODA</t>
  </si>
  <si>
    <t xml:space="preserve">Ngành lĩnh vực: Đánh số theo lĩnh vực tương ứng:  1: Giao thông vận tải; 2: Môi trường (cấp thoát nước, ứng phó với biến đổi khí hậu…), phát triển đô thị; 3: Năng lượng và công nghiệp; 4: Nông nghiệp và phát triển nông thôn - xóa đói giảm nghèo; 5: Y tế - xã hội; 6: Giáo dục và đào tạo; 7: Ngành khác. </t>
  </si>
  <si>
    <t>Trong đó: Vay lại</t>
  </si>
  <si>
    <t>Dự  án Ô***</t>
  </si>
  <si>
    <t>***</t>
  </si>
  <si>
    <t>Ghi chú</t>
  </si>
  <si>
    <t xml:space="preserve">Ghi chú: </t>
  </si>
  <si>
    <t>Tổng mức đầu tư của dự án</t>
  </si>
  <si>
    <t>Tổng vốn nước ngoài được quy đổi theo tỷ giá ngoại tệ tại thời điểm ký kết Hiệp định.</t>
  </si>
  <si>
    <t>Đánh đấu X nếu là dự án Ô. Đối với dự án Ô chỉ ghi phần vốn của hợp phần dự án do Bộ, ngành hoặc địa phương làm chủ quản hợp phần đó.</t>
  </si>
  <si>
    <t xml:space="preserve">Giá trị giải ngân </t>
  </si>
  <si>
    <t>Vốn nước ngoài**</t>
  </si>
  <si>
    <t>Vốn trong nước</t>
  </si>
  <si>
    <t>Tổng số (tất cả các nguồn vốn)</t>
  </si>
  <si>
    <t>Vốn nước ngoài (theo Hiệp định đã ký kết)**</t>
  </si>
  <si>
    <t>Giá trị giải ngân đến 31/12/2017</t>
  </si>
  <si>
    <t>PHỤ LỤC 1</t>
  </si>
  <si>
    <t>PHỤ LỤC 2</t>
  </si>
  <si>
    <t>Chương trình hỗ trợ ngành y tế - Phần mua sắm trang thiết bị cho các bệnh viện: Bắc Cạn, Tuyên Quang, Quảng Ninh, Kon Tum và Kiên Giang</t>
  </si>
  <si>
    <t>ĐỨC</t>
  </si>
  <si>
    <t>Ủy ban nhân dân tỉnh Kon Tum</t>
  </si>
  <si>
    <t>Đơn vị: Triệu đồng</t>
  </si>
  <si>
    <t xml:space="preserve">Chương trình hỗ trợ ngành y tế, phần mua sắm thiết bị cho Bệnh viện Đa khoa tỉnh Kon Tum </t>
  </si>
  <si>
    <t>x</t>
  </si>
  <si>
    <t>Tính bằng ngoại tệ (nghìn USD)</t>
  </si>
  <si>
    <t xml:space="preserve">Quy đổi ra tiền Việt </t>
  </si>
  <si>
    <t>Tỷ giá tại thời điểm ký kết</t>
  </si>
  <si>
    <t>Đơn vị báo cáo</t>
  </si>
  <si>
    <t>Sở y tế</t>
  </si>
  <si>
    <t>ADB</t>
  </si>
  <si>
    <t>Hỗ trợ y tế quốc gia</t>
  </si>
  <si>
    <t>WB</t>
  </si>
  <si>
    <t>Cơ cấu nguồn vốn viện trợ theo số liệu ký kết (***)</t>
  </si>
  <si>
    <t>Sửa chữa và nâng cao an toàn đập</t>
  </si>
  <si>
    <t>Chương trình Mở rộng quy mô vệ sinh và nước sạch nông thôn dựa trên kết quả</t>
  </si>
  <si>
    <t>Sở NN&amp;PTNT</t>
  </si>
  <si>
    <t>Triển khai 23 tỉnh (C.Bằng, L.Châu, L.Cai, Y.Bái, B.Giang, S.La, H.Bình, H.Tĩnh, Q.Trị,Q. Nam, Q.Ngãi, B.Định, P.Yên, N.Thuận, K.Tum, B.Tre, T.Vinh, S.Trăng, P.Thọ, B.Cạn, B.Phuớc, T.Nguyên, L.Sơn)</t>
  </si>
  <si>
    <t xml:space="preserve">Triển khai tại 23 tỉnh: C. Bằng, L.Sơn, S.La, B.Ninh, B., H. Tây, N. An, H. Tĩnh, Q. Trị, B. Định, P.Yên, N.Thuận, G.Lai, K.Tum, T.Ninh, S.Trăng) </t>
  </si>
  <si>
    <t>Triển khai tại 10 tỉnh: B. Cạn, T. Nguyên, B. Giang, B. Ninh, S. La, Q.Trị, K.Tum, C.Thơ, B.Liêu, C. Mau)</t>
  </si>
  <si>
    <t>Giáo dục tiểu học cho trẻ em có hoàn cảnh khó khăn</t>
  </si>
  <si>
    <t>Sở GD&amp;ĐT</t>
  </si>
  <si>
    <t>Dự án Bảo vệ rừng và phát triển nông thôn - vùng lõi, Sa Thầy</t>
  </si>
  <si>
    <t>Ban Quản lý vườn quốc gia Chư Mom Ray</t>
  </si>
  <si>
    <t xml:space="preserve">Bảo vệ rừng và PTNT - vùng đệm </t>
  </si>
  <si>
    <t>Triển khai các tỉnh Đồng Nai, Lâm Đồng, Bình Phước, Kon Tum, Đắc Lắc</t>
  </si>
  <si>
    <t>Giao thông nông thôn</t>
  </si>
  <si>
    <t>Triển khai các tỉnh H.Giang, Lào Cai, L.Châu, BThái, V.Phú, T.Hoá , N.An, M.Hải, H.Tĩnh, B.Thuận, K.Tum, Đ.Lắc, B.Tre, S.Trăng,T.Vinh, Cà Mau</t>
  </si>
  <si>
    <t>Sở GT&amp;VT</t>
  </si>
  <si>
    <t>Dự án Cải tạo và mở rộng hệ thống cấp nước thị xã Kon Tum</t>
  </si>
  <si>
    <t>Trường THCS bán trú dân tộc thiểu số huyện Tu Mơ Rông, tỉnh Kon Tum</t>
  </si>
  <si>
    <t>Nhật Bản</t>
  </si>
  <si>
    <t>uBND huyện Tu Mơ Rông</t>
  </si>
  <si>
    <t>Sở GD &amp;ĐT</t>
  </si>
  <si>
    <t>Hệ thống cấp nước sinh hoạt xã Đăk Hà, huyện Tu Mơ Rông, tỉnh Kon Tum</t>
  </si>
  <si>
    <t>Bệnh viện đa khoa huyện Tu Mơ Rông</t>
  </si>
  <si>
    <t>Xây dựng các trạm thủy lợi quy mô nhỏ để cấp nước nông nghiệp, sản xuất và sinh hoạt của nhân dân địa phương (Thủy lợi Măng Tôn huyện Ngọc Hồi)</t>
  </si>
  <si>
    <t>UBND huyện Ngọc Hồi</t>
  </si>
  <si>
    <t>Trung tâm y tế huyện Sa Thầy</t>
  </si>
  <si>
    <t>Đường nông thôn liên xã và cầu Đăk Ang, Ngọc Hồi</t>
  </si>
  <si>
    <t xml:space="preserve">Lưới điện xã Đăk Hà, huyện Tu Mơ Rông </t>
  </si>
  <si>
    <t>Thủy lợi Đăk Sia I, Sa Thầy</t>
  </si>
  <si>
    <t>UBND huyện Sa Thầy</t>
  </si>
  <si>
    <t>Đầu tư xây dựng hệ thống cấp nước sạch khu trung tâm Khu Kinh tế Cửa khẩu Quốc tế Bờ Y</t>
  </si>
  <si>
    <t>Dự án Hỗ trợ phát triển khu vực biên giới- Tiểu dự án tỉnh Kon Tum</t>
  </si>
  <si>
    <t>Dự án Giảm nghèo khu vực Tây Nguyên-tỉnh Kon Tum</t>
  </si>
  <si>
    <t>Sở KH$ĐT</t>
  </si>
  <si>
    <t>Dự án Hỗ trợ xử lý chất thải bệnh viện</t>
  </si>
  <si>
    <t>Sở Y tế</t>
  </si>
  <si>
    <t>Chương trình phát triển giáo dục THPT giai đoạn 2</t>
  </si>
  <si>
    <t>Dự án Phát triển cơ sở hạ tầng nông thôn phục vụ sản xuất cho các tỉnh Tây Nguyên</t>
  </si>
  <si>
    <t>Chăm sóc sức khỏe nhân dân các tỉnh Tây nguyên giai đoạn 2</t>
  </si>
  <si>
    <t>Cấp nước sinh hoạt thị trấn Kon Rẫy, huyện Kon Rẫy</t>
  </si>
  <si>
    <t>JICA SPL VI</t>
  </si>
  <si>
    <t>UBND huyện Kon Rẫy</t>
  </si>
  <si>
    <t>Đường liên xã Kon Đào - Ngọc Tụ - Đăk Rơ Nga</t>
  </si>
  <si>
    <t>Hệ thống cấp nước sạch Khu Trung tâm Khu Kinh tế Cửa khẩu Quốc tế Bờ Y (Gói thầu xây lắp: Mạng lưới đường ống cấp 3), nguồn vốn kết dư JICA SPL V</t>
  </si>
  <si>
    <t>nguồn kết dư JICA SPL V</t>
  </si>
  <si>
    <t>Lưới điện xã Đăk Kôi, huyện Kon Rẫy</t>
  </si>
  <si>
    <t>Sở Công Thương</t>
  </si>
  <si>
    <t>Giáo dục trung học cơ sở giai đoạn I</t>
  </si>
  <si>
    <t>Phát triển giáo dục THPT giai đoạn 1</t>
  </si>
  <si>
    <t>Chương trình đảm bảo chất lượng trường học (SEQAP)</t>
  </si>
  <si>
    <t>Phát triển nông thôn tổng hợp các tỉnh miền Trung</t>
  </si>
  <si>
    <t>Pháp</t>
  </si>
  <si>
    <t>Phát triển lâm nghiệp để cải thiện đời sống vùng Tây Nguyên</t>
  </si>
  <si>
    <t>xem lại</t>
  </si>
  <si>
    <t>Chăm sóc sức khỏe nhân dân các tỉnh Tây Nguyên giai đoạn 1</t>
  </si>
  <si>
    <t>Dự án giảm nghèo tỉnh Kon Tum</t>
  </si>
  <si>
    <t>Đường nông thôn Đắk Tả - Ngọc Linh</t>
  </si>
  <si>
    <t>Sở KH&amp;ĐT</t>
  </si>
  <si>
    <t>Dự án chuyển đổi nông nghiệp bền vững tỉnh Kon Tum</t>
  </si>
  <si>
    <t>Đường giao thông nông thôn Ngọc Tem Rô Manh</t>
  </si>
  <si>
    <t>Cấp nước sinh hoạt 04 thôn (4, 5, 6, 9) xã Đăk Tờ Re, huyện Kon Rẫy, tỉnh Kon Tum</t>
  </si>
  <si>
    <t>Phát triển giáo dục THCS giai đoạn III (3 trường)</t>
  </si>
  <si>
    <t>Phát triển giáo dục THCS giai đoạn 2 (10 trường)</t>
  </si>
  <si>
    <t>Sữa chữa nâng cấp hồ chứa nước Đăk Sa Men</t>
  </si>
  <si>
    <t>BQL và khai thác các công trình thủy lợi</t>
  </si>
  <si>
    <t>Nâng cấp, mở rộng mạng lưới điện trung, hạ thế trung tâm xã Đăk Ruồng - Tân Lập, huyện Kon Rẫy</t>
  </si>
  <si>
    <t>Cấp nước sinh hoạt thị trấn Kon Plông</t>
  </si>
  <si>
    <t>Cấp nước sinh hoạt thị trấn Đăk Hà, huyện Đăk Hà (gói thầu xây lắp và thiết bị, hạng mục: Trạm bơm, khu xử lý, hệ thống đường ống cấp nước, hệ thống cấp điện, các thiết bị và công trình trên đường ống cấp nước)</t>
  </si>
  <si>
    <t>Kết dư SPLV</t>
  </si>
  <si>
    <t>Dự án ngành cơ sở hạ tầng nông thôn</t>
  </si>
  <si>
    <t>Hỗ trợ chăm sóc sức khỏe cho người nghèo các tỉnh miền núi phía Bắc và Tây Nguyên (HEMA)</t>
  </si>
  <si>
    <t>EC</t>
  </si>
  <si>
    <t xml:space="preserve">Dự án đa dạng hóa nông nghiệp </t>
  </si>
  <si>
    <t>Giáo dục tiểu học</t>
  </si>
  <si>
    <t>Chỉnh trị sông ĐăkPôCô, ĐăkGlei</t>
  </si>
  <si>
    <t xml:space="preserve">Lưới điện xã Ya Chim, thị xã </t>
  </si>
  <si>
    <t>Lưới điện xã Ngọc Wang, Đăk Hà</t>
  </si>
  <si>
    <t>Đường vào xã Ngọc Tem, KonPlông (02 giai đoạn)</t>
  </si>
  <si>
    <t xml:space="preserve">Thủy điện Ngọc Linh, ĐăkGlei </t>
  </si>
  <si>
    <t>Lưới điện xã Đăk Uy, Đăk Hà</t>
  </si>
  <si>
    <t xml:space="preserve">Đường Quang Trung (Chiến Thắng - Trần Phú), thị xã </t>
  </si>
  <si>
    <t>Đường thị trấn Ngọc Hồi</t>
  </si>
  <si>
    <t>Phân bổ dầu diezel, đường dây dẫn điện và máy biến thế đầu tư lưới điện các xã Đăk Pét (ĐăkGlei); PleiKần (Ngọc Hồi); ChưHreng, ĐăkBlà, Ngọc Bay, Hòa Bình (thị xã); Đăk Ui (Đăk Hà); Đăk Ruồng (KonPlông)</t>
  </si>
  <si>
    <t>Đường GTNT Đăk Pét  - Đăk Nhoong (ĐăkGlei); Đoàn Kết - Ya Chim, Hòa Bình - PleiKết (thị xã); Đăk Hà - Ngọc Réo (Đăk Hà); Sa Thầy - Ya Ly (Sa Thầy)</t>
  </si>
  <si>
    <t>Tiếp nhận vật tư (nhựa đường và điezel) đầu tư đường giao thông Tân Cảnh - Ngọc Linh (ĐăkGlei); Sa Thầy - Rờ Kơi (Sa Thầy - TL 672); Trần Hưng Đạo, Nguyễn Huệ (thị xã)</t>
  </si>
  <si>
    <t>Vật tư đầu tư nhà máy nước thị xã</t>
  </si>
  <si>
    <t>Lưới điện 03 xã (GĐ II)</t>
  </si>
  <si>
    <t>UBND huyện Tu Mơ Rông</t>
  </si>
  <si>
    <t>QuỸ KUWAIT</t>
  </si>
  <si>
    <t>Đường Vi Say - Măng Bút, KonPlông</t>
  </si>
  <si>
    <t>DANH MỤC CÁC DỰ ÁN ODA VAY, VỐN VAY ƯU ĐÃI CỦA CÁC NHÀ TÀI TRỢ NƯỚC NGOÀI TỪ NĂM 1993 ĐẾN 31/12/2017</t>
  </si>
  <si>
    <t>Đơn vị rà soát, báo cáo</t>
  </si>
  <si>
    <t>Sở GTVT</t>
  </si>
  <si>
    <t>Công ty TNHH MTV Cấp nước Kon Tum</t>
  </si>
  <si>
    <t>ODA : 2,99 triệu USD</t>
  </si>
  <si>
    <t>UBND TP Kon Tum</t>
  </si>
  <si>
    <t>Bộ GD &amp;ĐT là cơ quan chủ quản</t>
  </si>
  <si>
    <t>Bộ NN&amp;PTNT là cơ quan chủ quản</t>
  </si>
  <si>
    <t>UBND huyện Đăk Glei</t>
  </si>
  <si>
    <t>Sở Kế hoạch và Đầu tư</t>
  </si>
  <si>
    <t>Bộ Kế hoạch và Đầu tư là cơ quan chủ quản</t>
  </si>
  <si>
    <t xml:space="preserve">7,5 triệu USD, tỷ giá 14.493 </t>
  </si>
  <si>
    <t>Tỷ giá tại thời điểm ký kết (USD/VND)</t>
  </si>
  <si>
    <t>UBND huyện Kon Plông</t>
  </si>
  <si>
    <t>0,19 triệu USD tỷ giá 15.947. Bộ Công nghiệp là cơ quan chủ quản</t>
  </si>
  <si>
    <t>Bộ Y tế là cơ quan chủ quản</t>
  </si>
  <si>
    <t>JICA SPL V; 2.17 triệu USD</t>
  </si>
  <si>
    <t>JICA SPL V; 0.36 triệu USD</t>
  </si>
  <si>
    <t>JICA SPL V; 1,43 triệu USD</t>
  </si>
  <si>
    <t>BQL Khu kinh tế tỉnh Kon Tum</t>
  </si>
  <si>
    <t>JICA SPL V; 0,38 triệu USD</t>
  </si>
  <si>
    <t>Nâng cấp cơ sở hạ tầng và cung cấp trang thiết bị y tế cho Trung tâm y tế huyện Sa Thầy</t>
  </si>
  <si>
    <t>0,83 triệu USD</t>
  </si>
  <si>
    <t>UBND huyện Đăk Tô</t>
  </si>
  <si>
    <t>1,96 triệu USD; SPL VI, đã có báo cáo kết thúc dự án</t>
  </si>
  <si>
    <t>Quỹ Hội nhập Nhật Bản - ASEAN (JAIF); 0,89 triệu USD, đã có báo cáo kết thúc dự án</t>
  </si>
  <si>
    <t>Quỹ Hội nhập Nhật Bản - ASEAN (JAIF); 0,15 triệu USD, đã có báo cáo kết thúc dự án</t>
  </si>
  <si>
    <t>Quỹ Hội nhập Nhật Bản - ASEAN (JAIF); 0,79 triệu USD, đã có báo cáo kết thúc dự án</t>
  </si>
  <si>
    <t>Quỹ Hội nhập Nhật Bản - ASEAN (JAIF); 0,31 triệu USD, đã có báo cáo kết thúc dự án</t>
  </si>
  <si>
    <t>báo cáo 274/SGDĐT-KHTC ngày 15/3/2018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</si>
</sst>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quot;True&quot;;&quot;True&quot;;&quot;False&quot;"/>
    <numFmt numFmtId="174" formatCode="#\ ##0"/>
    <numFmt numFmtId="175" formatCode="_-* #,##0\ _₫_-;\-* #,##0\ _₫_-;_-* &quot;-&quot;??\ _₫_-;_-@_-"/>
    <numFmt numFmtId="176" formatCode="_-* #,##0.00_-;\-* #,##0.00_-;_-* &quot;-&quot;??_-;_-@_-"/>
    <numFmt numFmtId="177" formatCode="###\ ###\ ###"/>
    <numFmt numFmtId="178" formatCode="[$-409]0"/>
    <numFmt numFmtId="179" formatCode="_(* #,##0_);_(* \(#,##0\);_(* &quot;-&quot;??_);_(@_)"/>
    <numFmt numFmtId="180" formatCode="#,##0.00;[Red]#,##0.00"/>
    <numFmt numFmtId="181" formatCode="_-* #,##0.00\ _€_-;\-* #,##0.00\ _€_-;_-* &quot;-&quot;??\ _€_-;_-@_-"/>
    <numFmt numFmtId="182" formatCode="#,##0.0"/>
    <numFmt numFmtId="183" formatCode="#,##0.000"/>
    <numFmt numFmtId="184" formatCode="#.##0"/>
    <numFmt numFmtId="185" formatCode="&quot;Yes&quot;;&quot;Yes&quot;;&quot;No&quot;"/>
    <numFmt numFmtId="186" formatCode="&quot;On&quot;;&quot;On&quot;;&quot;Off&quot;"/>
    <numFmt numFmtId="187" formatCode="[$€-2]\ #,##0.00_);[Red]\([$€-2]\ #,##0.00\)"/>
  </numFmts>
  <fonts count="54">
    <font>
      <sz val="10"/>
      <name val="Arial"/>
      <family val="0"/>
    </font>
    <font>
      <sz val="8"/>
      <name val="Arial"/>
      <family val="2"/>
    </font>
    <font>
      <sz val="11"/>
      <color indexed="8"/>
      <name val="Calibri"/>
      <family val="2"/>
    </font>
    <font>
      <sz val="10"/>
      <color indexed="8"/>
      <name val="Times New Roman"/>
      <family val="2"/>
    </font>
    <font>
      <sz val="10"/>
      <color indexed="8"/>
      <name val="MS Sans Serif"/>
      <family val="2"/>
    </font>
    <font>
      <sz val="14"/>
      <name val="Arial"/>
      <family val="2"/>
    </font>
    <font>
      <sz val="14"/>
      <name val="Times New Roman"/>
      <family val="1"/>
    </font>
    <font>
      <sz val="14"/>
      <name val="Arial Narrow"/>
      <family val="2"/>
    </font>
    <font>
      <b/>
      <sz val="10"/>
      <name val="Arial Narrow"/>
      <family val="2"/>
    </font>
    <font>
      <sz val="10"/>
      <name val="Arial Narrow"/>
      <family val="2"/>
    </font>
    <font>
      <b/>
      <i/>
      <sz val="10"/>
      <name val="Arial Narrow"/>
      <family val="2"/>
    </font>
    <font>
      <i/>
      <sz val="10"/>
      <name val="Arial Narrow"/>
      <family val="2"/>
    </font>
    <font>
      <sz val="12"/>
      <name val=".VnTime"/>
      <family val="0"/>
    </font>
    <font>
      <sz val="9"/>
      <name val="Arial Narrow"/>
      <family val="2"/>
    </font>
    <font>
      <u val="single"/>
      <sz val="12"/>
      <color indexed="12"/>
      <name val=".VnTime"/>
      <family val="2"/>
    </font>
    <font>
      <sz val="9"/>
      <name val="Tahoma"/>
      <family val="2"/>
    </font>
    <font>
      <b/>
      <sz val="9"/>
      <name val="Tahoma"/>
      <family val="2"/>
    </font>
    <font>
      <b/>
      <sz val="8"/>
      <name val="Tahoma"/>
      <family val="2"/>
    </font>
    <font>
      <sz val="8"/>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7" borderId="2" applyNumberFormat="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12"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5">
    <xf numFmtId="0" fontId="0" fillId="0" borderId="0" xfId="0" applyAlignment="1">
      <alignment/>
    </xf>
    <xf numFmtId="0" fontId="5" fillId="0" borderId="0" xfId="0" applyFont="1" applyAlignment="1">
      <alignment/>
    </xf>
    <xf numFmtId="0" fontId="6" fillId="0" borderId="0" xfId="0" applyFont="1" applyAlignment="1">
      <alignment/>
    </xf>
    <xf numFmtId="0" fontId="5" fillId="32" borderId="0" xfId="0" applyFont="1" applyFill="1" applyAlignment="1">
      <alignment/>
    </xf>
    <xf numFmtId="0" fontId="5" fillId="33" borderId="0" xfId="0" applyFont="1" applyFill="1" applyAlignment="1">
      <alignment/>
    </xf>
    <xf numFmtId="0" fontId="5" fillId="0" borderId="0" xfId="0" applyFont="1" applyBorder="1" applyAlignment="1">
      <alignment/>
    </xf>
    <xf numFmtId="1" fontId="5" fillId="0" borderId="0" xfId="0" applyNumberFormat="1" applyFont="1" applyAlignment="1">
      <alignment/>
    </xf>
    <xf numFmtId="0" fontId="8" fillId="0" borderId="0" xfId="0" applyFont="1" applyAlignment="1">
      <alignment horizontal="center"/>
    </xf>
    <xf numFmtId="0" fontId="9" fillId="0" borderId="0" xfId="0" applyFont="1" applyAlignment="1">
      <alignment/>
    </xf>
    <xf numFmtId="1" fontId="8" fillId="0" borderId="0" xfId="65" applyNumberFormat="1" applyFont="1" applyFill="1" applyAlignment="1">
      <alignment horizontal="center" vertical="center" wrapText="1"/>
      <protection/>
    </xf>
    <xf numFmtId="1" fontId="8" fillId="0" borderId="10" xfId="0" applyNumberFormat="1" applyFont="1" applyFill="1" applyBorder="1" applyAlignment="1">
      <alignment horizontal="center" vertical="center" wrapText="1"/>
    </xf>
    <xf numFmtId="3" fontId="8" fillId="0" borderId="10" xfId="65" applyNumberFormat="1" applyFont="1" applyBorder="1" applyAlignment="1">
      <alignment horizontal="center" vertical="center" wrapText="1"/>
      <protection/>
    </xf>
    <xf numFmtId="1" fontId="8" fillId="0" borderId="10" xfId="65" applyNumberFormat="1" applyFont="1" applyBorder="1" applyAlignment="1">
      <alignment horizontal="center" vertical="center" wrapText="1"/>
      <protection/>
    </xf>
    <xf numFmtId="3" fontId="8" fillId="0" borderId="10" xfId="65" applyNumberFormat="1" applyFont="1" applyFill="1" applyBorder="1" applyAlignment="1">
      <alignment horizontal="center" vertical="center" wrapText="1"/>
      <protection/>
    </xf>
    <xf numFmtId="3" fontId="8" fillId="0" borderId="10" xfId="65" applyNumberFormat="1" applyFont="1" applyFill="1" applyBorder="1" applyAlignment="1">
      <alignment vertical="center" wrapText="1"/>
      <protection/>
    </xf>
    <xf numFmtId="0" fontId="9" fillId="0" borderId="10" xfId="0" applyFont="1" applyFill="1" applyBorder="1" applyAlignment="1">
      <alignment/>
    </xf>
    <xf numFmtId="0" fontId="9" fillId="32" borderId="10" xfId="0" applyFont="1" applyFill="1" applyBorder="1" applyAlignment="1">
      <alignment/>
    </xf>
    <xf numFmtId="1" fontId="9" fillId="0" borderId="10" xfId="0" applyNumberFormat="1" applyFont="1" applyFill="1" applyBorder="1" applyAlignment="1">
      <alignment horizontal="center" vertical="center" wrapText="1"/>
    </xf>
    <xf numFmtId="1" fontId="8" fillId="0" borderId="10" xfId="65" applyNumberFormat="1" applyFont="1" applyFill="1" applyBorder="1" applyAlignment="1">
      <alignment horizontal="center" vertical="center" wrapText="1"/>
      <protection/>
    </xf>
    <xf numFmtId="3" fontId="8" fillId="0" borderId="10" xfId="65" applyNumberFormat="1" applyFont="1" applyFill="1" applyBorder="1" applyAlignment="1">
      <alignment horizontal="right" vertical="center" wrapText="1"/>
      <protection/>
    </xf>
    <xf numFmtId="184" fontId="9" fillId="0" borderId="10" xfId="0" applyNumberFormat="1" applyFont="1" applyFill="1" applyBorder="1" applyAlignment="1" applyProtection="1">
      <alignment horizontal="left" vertical="center" wrapText="1"/>
      <protection locked="0"/>
    </xf>
    <xf numFmtId="0" fontId="9" fillId="0" borderId="0" xfId="0" applyFont="1" applyBorder="1" applyAlignment="1">
      <alignment/>
    </xf>
    <xf numFmtId="0" fontId="9" fillId="0" borderId="0" xfId="0" applyFont="1" applyAlignment="1">
      <alignment horizontal="right" vertical="center"/>
    </xf>
    <xf numFmtId="184" fontId="9" fillId="0" borderId="0" xfId="0" applyNumberFormat="1" applyFont="1" applyFill="1" applyBorder="1" applyAlignment="1" applyProtection="1">
      <alignment horizontal="left" vertical="center" wrapText="1"/>
      <protection locked="0"/>
    </xf>
    <xf numFmtId="0" fontId="9" fillId="0" borderId="0" xfId="0" applyFont="1" applyAlignment="1">
      <alignment horizontal="right"/>
    </xf>
    <xf numFmtId="1" fontId="9" fillId="0" borderId="0" xfId="0" applyNumberFormat="1" applyFont="1" applyAlignment="1">
      <alignment/>
    </xf>
    <xf numFmtId="0" fontId="5" fillId="0" borderId="0" xfId="0" applyFont="1" applyAlignment="1">
      <alignment wrapText="1"/>
    </xf>
    <xf numFmtId="0" fontId="9" fillId="0" borderId="10" xfId="0" applyFont="1" applyBorder="1" applyAlignment="1">
      <alignment vertical="center" wrapText="1"/>
    </xf>
    <xf numFmtId="0" fontId="9" fillId="0" borderId="0" xfId="0" applyFont="1" applyAlignment="1">
      <alignment vertical="center"/>
    </xf>
    <xf numFmtId="0" fontId="5" fillId="0" borderId="0" xfId="0" applyFont="1" applyBorder="1" applyAlignment="1">
      <alignment wrapText="1"/>
    </xf>
    <xf numFmtId="0" fontId="9" fillId="32" borderId="10" xfId="0" applyFont="1" applyFill="1" applyBorder="1" applyAlignment="1">
      <alignment wrapText="1"/>
    </xf>
    <xf numFmtId="3" fontId="9" fillId="0" borderId="0" xfId="0" applyNumberFormat="1" applyFont="1" applyAlignment="1">
      <alignment/>
    </xf>
    <xf numFmtId="3" fontId="5" fillId="0" borderId="0" xfId="0" applyNumberFormat="1" applyFont="1" applyAlignment="1">
      <alignment/>
    </xf>
    <xf numFmtId="3" fontId="9" fillId="0" borderId="10" xfId="65" applyNumberFormat="1" applyFont="1" applyBorder="1" applyAlignment="1">
      <alignment horizontal="center" vertical="center" wrapText="1"/>
      <protection/>
    </xf>
    <xf numFmtId="1" fontId="9" fillId="0" borderId="10" xfId="65" applyNumberFormat="1" applyFont="1" applyBorder="1" applyAlignment="1">
      <alignment horizontal="center" vertical="center" wrapText="1"/>
      <protection/>
    </xf>
    <xf numFmtId="3" fontId="8" fillId="0" borderId="0" xfId="0" applyNumberFormat="1" applyFont="1" applyAlignment="1">
      <alignment horizontal="center"/>
    </xf>
    <xf numFmtId="3" fontId="8" fillId="0" borderId="0" xfId="65" applyNumberFormat="1" applyFont="1" applyFill="1" applyAlignment="1">
      <alignment horizontal="center" vertical="center" wrapText="1"/>
      <protection/>
    </xf>
    <xf numFmtId="3" fontId="9" fillId="0" borderId="10" xfId="0" applyNumberFormat="1" applyFont="1" applyFill="1" applyBorder="1" applyAlignment="1">
      <alignment/>
    </xf>
    <xf numFmtId="3" fontId="9" fillId="0" borderId="0" xfId="0" applyNumberFormat="1" applyFont="1" applyFill="1" applyBorder="1" applyAlignment="1" applyProtection="1">
      <alignment horizontal="left" vertical="center" wrapText="1"/>
      <protection locked="0"/>
    </xf>
    <xf numFmtId="3" fontId="6" fillId="0" borderId="0" xfId="0" applyNumberFormat="1" applyFont="1" applyAlignment="1">
      <alignment/>
    </xf>
    <xf numFmtId="3" fontId="10" fillId="0" borderId="0" xfId="65" applyNumberFormat="1" applyFont="1" applyFill="1" applyBorder="1" applyAlignment="1">
      <alignment horizontal="right" vertical="center" wrapText="1"/>
      <protection/>
    </xf>
    <xf numFmtId="3" fontId="9" fillId="32" borderId="10" xfId="0" applyNumberFormat="1" applyFont="1" applyFill="1" applyBorder="1" applyAlignment="1">
      <alignment/>
    </xf>
    <xf numFmtId="3" fontId="9" fillId="0" borderId="0" xfId="0" applyNumberFormat="1" applyFont="1" applyBorder="1" applyAlignment="1">
      <alignment/>
    </xf>
    <xf numFmtId="0" fontId="9" fillId="32" borderId="10" xfId="59" applyFont="1" applyFill="1" applyBorder="1" applyAlignment="1" applyProtection="1" quotePrefix="1">
      <alignment vertical="center" wrapText="1"/>
      <protection/>
    </xf>
    <xf numFmtId="0" fontId="9" fillId="0" borderId="10" xfId="0" applyFont="1" applyBorder="1" applyAlignment="1">
      <alignment wrapText="1"/>
    </xf>
    <xf numFmtId="0" fontId="9" fillId="32" borderId="10" xfId="0" applyFont="1" applyFill="1" applyBorder="1" applyAlignment="1">
      <alignment horizontal="center"/>
    </xf>
    <xf numFmtId="0" fontId="5" fillId="0" borderId="0" xfId="0" applyFont="1" applyAlignment="1">
      <alignment horizontal="center"/>
    </xf>
    <xf numFmtId="0" fontId="9" fillId="0" borderId="10" xfId="0" applyFont="1" applyBorder="1" applyAlignment="1">
      <alignment horizontal="center" vertical="center" wrapText="1"/>
    </xf>
    <xf numFmtId="0" fontId="9" fillId="32" borderId="10" xfId="0" applyFont="1" applyFill="1" applyBorder="1" applyAlignment="1">
      <alignment horizontal="justify" vertical="center" wrapText="1"/>
    </xf>
    <xf numFmtId="1" fontId="9" fillId="0" borderId="10" xfId="65" applyNumberFormat="1" applyFont="1" applyFill="1" applyBorder="1" applyAlignment="1">
      <alignment vertical="center" wrapText="1"/>
      <protection/>
    </xf>
    <xf numFmtId="0" fontId="9" fillId="32" borderId="10" xfId="59" applyFont="1" applyFill="1" applyBorder="1" applyAlignment="1" applyProtection="1">
      <alignment vertical="center" wrapText="1"/>
      <protection/>
    </xf>
    <xf numFmtId="0" fontId="9" fillId="0" borderId="0" xfId="0" applyFont="1" applyBorder="1" applyAlignment="1">
      <alignment wrapText="1"/>
    </xf>
    <xf numFmtId="0" fontId="9" fillId="0" borderId="10" xfId="0" applyFont="1" applyBorder="1" applyAlignment="1">
      <alignment horizontal="justify" vertical="center" wrapText="1"/>
    </xf>
    <xf numFmtId="0" fontId="9" fillId="32" borderId="10" xfId="0" applyFont="1" applyFill="1" applyBorder="1" applyAlignment="1">
      <alignment horizontal="center" vertical="center"/>
    </xf>
    <xf numFmtId="3" fontId="9" fillId="0" borderId="10" xfId="65" applyNumberFormat="1" applyFont="1" applyFill="1" applyBorder="1" applyAlignment="1">
      <alignment horizontal="center" vertical="center" wrapText="1"/>
      <protection/>
    </xf>
    <xf numFmtId="1" fontId="9" fillId="0" borderId="10" xfId="65" applyNumberFormat="1" applyFont="1" applyFill="1" applyBorder="1" applyAlignment="1">
      <alignment horizontal="center" vertical="center" wrapText="1"/>
      <protection/>
    </xf>
    <xf numFmtId="3" fontId="9" fillId="0" borderId="10" xfId="65" applyNumberFormat="1" applyFont="1" applyFill="1" applyBorder="1" applyAlignment="1">
      <alignment vertical="center" wrapText="1"/>
      <protection/>
    </xf>
    <xf numFmtId="0" fontId="9" fillId="0" borderId="10" xfId="66" applyFont="1" applyBorder="1" applyAlignment="1">
      <alignment horizontal="left" vertical="center" wrapText="1"/>
      <protection/>
    </xf>
    <xf numFmtId="0" fontId="9" fillId="0" borderId="10" xfId="0" applyFont="1" applyBorder="1" applyAlignment="1">
      <alignment horizontal="right" vertical="center"/>
    </xf>
    <xf numFmtId="0" fontId="9" fillId="0" borderId="10" xfId="0" applyFont="1" applyBorder="1" applyAlignment="1">
      <alignment horizontal="right"/>
    </xf>
    <xf numFmtId="0" fontId="9" fillId="32" borderId="10" xfId="0" applyFont="1" applyFill="1" applyBorder="1" applyAlignment="1">
      <alignment vertical="center" wrapText="1"/>
    </xf>
    <xf numFmtId="0" fontId="7" fillId="32" borderId="0" xfId="0" applyFont="1" applyFill="1" applyAlignment="1">
      <alignment vertical="center"/>
    </xf>
    <xf numFmtId="0" fontId="7" fillId="33" borderId="0" xfId="0" applyFont="1" applyFill="1" applyAlignment="1">
      <alignment vertical="center"/>
    </xf>
    <xf numFmtId="0" fontId="9" fillId="32" borderId="10" xfId="0" applyNumberFormat="1" applyFont="1" applyFill="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5" fillId="0" borderId="0" xfId="0" applyFont="1" applyAlignment="1">
      <alignment vertical="center"/>
    </xf>
    <xf numFmtId="3" fontId="9" fillId="32" borderId="10" xfId="0" applyNumberFormat="1" applyFont="1" applyFill="1" applyBorder="1" applyAlignment="1">
      <alignment vertical="center"/>
    </xf>
    <xf numFmtId="0" fontId="5" fillId="32" borderId="0" xfId="0" applyFont="1" applyFill="1" applyAlignment="1">
      <alignment vertical="center"/>
    </xf>
    <xf numFmtId="3" fontId="9" fillId="0" borderId="10" xfId="0" applyNumberFormat="1" applyFont="1" applyFill="1" applyBorder="1" applyAlignment="1" applyProtection="1">
      <alignment horizontal="center" vertical="center" wrapText="1"/>
      <protection locked="0"/>
    </xf>
    <xf numFmtId="3" fontId="9" fillId="0" borderId="10" xfId="65" applyNumberFormat="1" applyFont="1" applyFill="1" applyBorder="1" applyAlignment="1">
      <alignment horizontal="right" vertical="center" wrapText="1"/>
      <protection/>
    </xf>
    <xf numFmtId="3" fontId="9" fillId="0" borderId="10" xfId="65" applyNumberFormat="1" applyFont="1" applyFill="1" applyBorder="1" applyAlignment="1">
      <alignment horizontal="center" vertical="center"/>
      <protection/>
    </xf>
    <xf numFmtId="3" fontId="9" fillId="0" borderId="10" xfId="65" applyNumberFormat="1" applyFont="1" applyFill="1" applyBorder="1" applyAlignment="1">
      <alignment horizontal="right" vertical="center"/>
      <protection/>
    </xf>
    <xf numFmtId="3" fontId="9" fillId="32" borderId="10" xfId="65" applyNumberFormat="1" applyFont="1" applyFill="1" applyBorder="1" applyAlignment="1">
      <alignment horizontal="center" vertical="center" wrapText="1"/>
      <protection/>
    </xf>
    <xf numFmtId="3" fontId="9" fillId="32" borderId="10" xfId="65" applyNumberFormat="1" applyFont="1" applyFill="1" applyBorder="1" applyAlignment="1">
      <alignment horizontal="right" vertical="center" wrapText="1"/>
      <protection/>
    </xf>
    <xf numFmtId="3" fontId="9" fillId="0" borderId="10" xfId="65" applyNumberFormat="1" applyFont="1" applyFill="1" applyBorder="1" applyAlignment="1">
      <alignment horizontal="left" vertical="center" wrapText="1"/>
      <protection/>
    </xf>
    <xf numFmtId="3"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3" fontId="9" fillId="0" borderId="10" xfId="0" applyNumberFormat="1" applyFont="1" applyBorder="1" applyAlignment="1">
      <alignment vertical="center" wrapText="1"/>
    </xf>
    <xf numFmtId="0" fontId="7" fillId="32" borderId="0" xfId="0" applyFont="1" applyFill="1" applyAlignment="1">
      <alignment vertical="center" wrapText="1"/>
    </xf>
    <xf numFmtId="0" fontId="5" fillId="0" borderId="0" xfId="0" applyFont="1" applyAlignment="1">
      <alignment vertical="center" wrapText="1"/>
    </xf>
    <xf numFmtId="3" fontId="9" fillId="32" borderId="10" xfId="0" applyNumberFormat="1" applyFont="1" applyFill="1" applyBorder="1" applyAlignment="1">
      <alignment vertical="center" wrapText="1"/>
    </xf>
    <xf numFmtId="0" fontId="5" fillId="32" borderId="0" xfId="0" applyFont="1" applyFill="1" applyAlignment="1">
      <alignment vertical="center" wrapText="1"/>
    </xf>
    <xf numFmtId="0" fontId="5" fillId="33" borderId="0" xfId="0" applyFont="1" applyFill="1" applyAlignment="1">
      <alignment vertical="center" wrapText="1"/>
    </xf>
    <xf numFmtId="0" fontId="7" fillId="33" borderId="0" xfId="0" applyFont="1" applyFill="1" applyAlignment="1">
      <alignment vertical="center" wrapText="1"/>
    </xf>
    <xf numFmtId="0" fontId="9" fillId="0" borderId="0" xfId="0" applyFont="1" applyAlignment="1">
      <alignment vertical="center" wrapText="1"/>
    </xf>
    <xf numFmtId="184" fontId="9" fillId="0" borderId="10" xfId="0" applyNumberFormat="1" applyFont="1" applyFill="1" applyBorder="1" applyAlignment="1" applyProtection="1">
      <alignment vertical="center" wrapText="1"/>
      <protection locked="0"/>
    </xf>
    <xf numFmtId="3" fontId="9" fillId="0" borderId="11" xfId="65" applyNumberFormat="1" applyFont="1" applyFill="1" applyBorder="1" applyAlignment="1">
      <alignment horizontal="center" vertical="center" wrapText="1"/>
      <protection/>
    </xf>
    <xf numFmtId="0" fontId="9" fillId="0" borderId="10" xfId="66" applyFont="1" applyBorder="1" applyAlignment="1">
      <alignment vertical="center" wrapText="1"/>
      <protection/>
    </xf>
    <xf numFmtId="0" fontId="9" fillId="32" borderId="11" xfId="0" applyFont="1" applyFill="1" applyBorder="1" applyAlignment="1">
      <alignment horizontal="center" vertical="center" wrapText="1"/>
    </xf>
    <xf numFmtId="0" fontId="9" fillId="32" borderId="10" xfId="0" applyFont="1" applyFill="1" applyBorder="1" applyAlignment="1">
      <alignment horizontal="center" vertical="center" wrapText="1"/>
    </xf>
    <xf numFmtId="3" fontId="9" fillId="32" borderId="10" xfId="0" applyNumberFormat="1" applyFont="1" applyFill="1" applyBorder="1" applyAlignment="1">
      <alignment horizontal="right" vertical="center" wrapText="1"/>
    </xf>
    <xf numFmtId="1" fontId="5" fillId="0" borderId="0" xfId="0" applyNumberFormat="1" applyFont="1" applyAlignment="1">
      <alignment horizontal="right"/>
    </xf>
    <xf numFmtId="0" fontId="5" fillId="0" borderId="0" xfId="0" applyFont="1" applyAlignment="1">
      <alignment horizontal="right"/>
    </xf>
    <xf numFmtId="3" fontId="5" fillId="0" borderId="0" xfId="0" applyNumberFormat="1" applyFont="1" applyAlignment="1">
      <alignment horizontal="right"/>
    </xf>
    <xf numFmtId="3" fontId="6" fillId="0" borderId="0" xfId="0" applyNumberFormat="1" applyFont="1" applyAlignment="1">
      <alignment horizontal="right"/>
    </xf>
    <xf numFmtId="1" fontId="8" fillId="0" borderId="10" xfId="65" applyNumberFormat="1" applyFont="1" applyFill="1" applyBorder="1" applyAlignment="1">
      <alignment horizontal="right" vertical="center" wrapText="1"/>
      <protection/>
    </xf>
    <xf numFmtId="3" fontId="9" fillId="0" borderId="10" xfId="0" applyNumberFormat="1" applyFont="1" applyFill="1" applyBorder="1" applyAlignment="1">
      <alignment horizontal="right"/>
    </xf>
    <xf numFmtId="1" fontId="9" fillId="0" borderId="10" xfId="65" applyNumberFormat="1" applyFont="1" applyFill="1" applyBorder="1" applyAlignment="1">
      <alignment horizontal="right" vertical="center" wrapText="1"/>
      <protection/>
    </xf>
    <xf numFmtId="3" fontId="9" fillId="0" borderId="10" xfId="0" applyNumberFormat="1" applyFont="1" applyFill="1" applyBorder="1" applyAlignment="1" applyProtection="1">
      <alignment horizontal="right" vertical="center"/>
      <protection locked="0"/>
    </xf>
    <xf numFmtId="3" fontId="9" fillId="0" borderId="10" xfId="0" applyNumberFormat="1" applyFont="1" applyFill="1" applyBorder="1" applyAlignment="1">
      <alignment horizontal="right" vertical="center"/>
    </xf>
    <xf numFmtId="3" fontId="9" fillId="0" borderId="10" xfId="0" applyNumberFormat="1" applyFont="1" applyFill="1" applyBorder="1" applyAlignment="1" applyProtection="1">
      <alignment horizontal="right" vertical="center" wrapText="1"/>
      <protection locked="0"/>
    </xf>
    <xf numFmtId="1" fontId="9" fillId="0" borderId="10" xfId="65" applyNumberFormat="1" applyFont="1" applyFill="1" applyBorder="1" applyAlignment="1">
      <alignment horizontal="right" vertical="center"/>
      <protection/>
    </xf>
    <xf numFmtId="1" fontId="9" fillId="32" borderId="10" xfId="65" applyNumberFormat="1" applyFont="1" applyFill="1" applyBorder="1" applyAlignment="1">
      <alignment horizontal="right" vertical="center" wrapText="1"/>
      <protection/>
    </xf>
    <xf numFmtId="3" fontId="9" fillId="32" borderId="10" xfId="0" applyNumberFormat="1" applyFont="1" applyFill="1" applyBorder="1" applyAlignment="1">
      <alignment horizontal="right" vertical="center"/>
    </xf>
    <xf numFmtId="0" fontId="9" fillId="0" borderId="10" xfId="0" applyFont="1" applyBorder="1" applyAlignment="1">
      <alignment horizontal="right" vertical="center" wrapText="1"/>
    </xf>
    <xf numFmtId="3" fontId="9" fillId="0" borderId="10" xfId="0" applyNumberFormat="1" applyFont="1" applyBorder="1" applyAlignment="1">
      <alignment horizontal="right" vertical="center"/>
    </xf>
    <xf numFmtId="0" fontId="9" fillId="0" borderId="10" xfId="66" applyFont="1" applyBorder="1" applyAlignment="1">
      <alignment horizontal="justify" vertical="center" wrapText="1"/>
      <protection/>
    </xf>
    <xf numFmtId="0" fontId="13" fillId="32" borderId="10" xfId="0" applyFont="1" applyFill="1" applyBorder="1" applyAlignment="1">
      <alignment horizontal="center" vertical="center" wrapText="1"/>
    </xf>
    <xf numFmtId="3" fontId="9" fillId="0" borderId="10" xfId="0" applyNumberFormat="1" applyFont="1" applyBorder="1" applyAlignment="1">
      <alignment vertical="center"/>
    </xf>
    <xf numFmtId="3" fontId="9" fillId="32" borderId="10" xfId="0" applyNumberFormat="1" applyFont="1" applyFill="1" applyBorder="1" applyAlignment="1">
      <alignment horizontal="center" vertical="center"/>
    </xf>
    <xf numFmtId="0" fontId="13" fillId="0" borderId="10" xfId="0" applyFont="1" applyBorder="1" applyAlignment="1">
      <alignment vertical="center"/>
    </xf>
    <xf numFmtId="0" fontId="8" fillId="0" borderId="0" xfId="0" applyFont="1" applyAlignment="1">
      <alignment horizontal="left"/>
    </xf>
    <xf numFmtId="1" fontId="10" fillId="0" borderId="12" xfId="65" applyNumberFormat="1" applyFont="1" applyFill="1" applyBorder="1" applyAlignment="1">
      <alignment horizontal="right" vertical="center" wrapText="1"/>
      <protection/>
    </xf>
    <xf numFmtId="0" fontId="8" fillId="0" borderId="0" xfId="0" applyFont="1" applyBorder="1" applyAlignment="1">
      <alignment horizontal="center"/>
    </xf>
    <xf numFmtId="1" fontId="8" fillId="0" borderId="0" xfId="65" applyNumberFormat="1" applyFont="1" applyFill="1" applyBorder="1" applyAlignment="1">
      <alignment horizontal="center" vertical="center" wrapText="1"/>
      <protection/>
    </xf>
    <xf numFmtId="1" fontId="8" fillId="0" borderId="10" xfId="65" applyNumberFormat="1" applyFont="1" applyBorder="1" applyAlignment="1">
      <alignment horizontal="center" vertical="center" wrapText="1"/>
      <protection/>
    </xf>
    <xf numFmtId="3" fontId="8" fillId="0" borderId="10" xfId="0" applyNumberFormat="1" applyFont="1" applyBorder="1" applyAlignment="1">
      <alignment horizontal="center" vertical="center" wrapText="1"/>
    </xf>
    <xf numFmtId="3" fontId="8" fillId="0" borderId="10" xfId="65" applyNumberFormat="1" applyFont="1" applyFill="1" applyBorder="1" applyAlignment="1">
      <alignment horizontal="center" vertical="center" wrapText="1"/>
      <protection/>
    </xf>
    <xf numFmtId="0" fontId="8" fillId="0" borderId="10" xfId="0" applyFont="1" applyBorder="1" applyAlignment="1">
      <alignment horizontal="center" vertical="center"/>
    </xf>
    <xf numFmtId="1" fontId="8" fillId="0" borderId="10" xfId="0" applyNumberFormat="1" applyFont="1" applyFill="1" applyBorder="1" applyAlignment="1">
      <alignment horizontal="center" vertical="center" wrapText="1"/>
    </xf>
    <xf numFmtId="3" fontId="8" fillId="0" borderId="10" xfId="65" applyNumberFormat="1" applyFont="1" applyBorder="1" applyAlignment="1">
      <alignment horizontal="center" vertical="center" wrapText="1"/>
      <protection/>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xf>
    <xf numFmtId="1" fontId="8" fillId="0" borderId="0" xfId="65" applyNumberFormat="1" applyFont="1" applyFill="1" applyAlignment="1">
      <alignment horizontal="left" vertical="center"/>
      <protection/>
    </xf>
    <xf numFmtId="1" fontId="8" fillId="0" borderId="0" xfId="65" applyNumberFormat="1" applyFont="1" applyFill="1" applyAlignment="1">
      <alignment horizontal="center" vertical="center" wrapText="1"/>
      <protection/>
    </xf>
    <xf numFmtId="1" fontId="8" fillId="0" borderId="13" xfId="65" applyNumberFormat="1" applyFont="1" applyBorder="1" applyAlignment="1">
      <alignment horizontal="center" vertical="center" wrapText="1"/>
      <protection/>
    </xf>
    <xf numFmtId="1" fontId="8" fillId="0" borderId="14" xfId="65" applyNumberFormat="1" applyFont="1" applyBorder="1" applyAlignment="1">
      <alignment horizontal="center" vertical="center" wrapText="1"/>
      <protection/>
    </xf>
    <xf numFmtId="1" fontId="8" fillId="0" borderId="15" xfId="65" applyNumberFormat="1" applyFont="1" applyBorder="1" applyAlignment="1">
      <alignment horizontal="center" vertical="center" wrapText="1"/>
      <protection/>
    </xf>
    <xf numFmtId="3" fontId="8" fillId="0" borderId="16"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3" xfId="65" applyNumberFormat="1" applyFont="1" applyFill="1" applyBorder="1" applyAlignment="1">
      <alignment horizontal="center" vertical="center" wrapText="1"/>
      <protection/>
    </xf>
    <xf numFmtId="3" fontId="8" fillId="0" borderId="15" xfId="65" applyNumberFormat="1" applyFont="1" applyFill="1" applyBorder="1" applyAlignment="1">
      <alignment horizontal="center" vertical="center" wrapText="1"/>
      <protection/>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8" fillId="0" borderId="17" xfId="65" applyNumberFormat="1" applyFont="1" applyFill="1" applyBorder="1" applyAlignment="1">
      <alignment horizontal="center" vertical="center" wrapText="1"/>
      <protection/>
    </xf>
    <xf numFmtId="3" fontId="8" fillId="0" borderId="18" xfId="65" applyNumberFormat="1" applyFont="1" applyFill="1" applyBorder="1" applyAlignment="1">
      <alignment horizontal="center" vertical="center" wrapText="1"/>
      <protection/>
    </xf>
    <xf numFmtId="3" fontId="8" fillId="0" borderId="19" xfId="65" applyNumberFormat="1" applyFont="1" applyFill="1" applyBorder="1" applyAlignment="1">
      <alignment horizontal="center" vertical="center" wrapText="1"/>
      <protection/>
    </xf>
    <xf numFmtId="3" fontId="8" fillId="0" borderId="20" xfId="65" applyNumberFormat="1" applyFont="1" applyFill="1" applyBorder="1" applyAlignment="1">
      <alignment horizontal="center" vertical="center" wrapText="1"/>
      <protection/>
    </xf>
    <xf numFmtId="3" fontId="8" fillId="0" borderId="21" xfId="65" applyNumberFormat="1" applyFont="1" applyFill="1" applyBorder="1" applyAlignment="1">
      <alignment horizontal="center" vertical="center" wrapText="1"/>
      <protection/>
    </xf>
    <xf numFmtId="3" fontId="8" fillId="0" borderId="12" xfId="65" applyNumberFormat="1" applyFont="1" applyFill="1" applyBorder="1" applyAlignment="1">
      <alignment horizontal="center" vertical="center" wrapText="1"/>
      <protection/>
    </xf>
    <xf numFmtId="3" fontId="8" fillId="0" borderId="22" xfId="65" applyNumberFormat="1" applyFont="1" applyFill="1" applyBorder="1" applyAlignment="1">
      <alignment horizontal="center" vertical="center" wrapText="1"/>
      <protection/>
    </xf>
    <xf numFmtId="184" fontId="11" fillId="0" borderId="20" xfId="0" applyNumberFormat="1" applyFont="1" applyFill="1" applyBorder="1" applyAlignment="1" applyProtection="1">
      <alignment horizontal="left" vertical="center" wrapText="1"/>
      <protection locked="0"/>
    </xf>
    <xf numFmtId="184" fontId="9" fillId="0" borderId="20" xfId="0" applyNumberFormat="1" applyFont="1" applyFill="1" applyBorder="1" applyAlignment="1" applyProtection="1">
      <alignment horizontal="left" vertical="center" wrapText="1"/>
      <protection locked="0"/>
    </xf>
    <xf numFmtId="184" fontId="9" fillId="0" borderId="0" xfId="0" applyNumberFormat="1"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3" fontId="8" fillId="0" borderId="13" xfId="65" applyNumberFormat="1" applyFont="1" applyBorder="1" applyAlignment="1">
      <alignment horizontal="center" vertical="center" wrapText="1"/>
      <protection/>
    </xf>
    <xf numFmtId="3" fontId="8" fillId="0" borderId="14" xfId="65" applyNumberFormat="1" applyFont="1" applyBorder="1" applyAlignment="1">
      <alignment horizontal="center" vertical="center" wrapText="1"/>
      <protection/>
    </xf>
    <xf numFmtId="3" fontId="8" fillId="0" borderId="15" xfId="65" applyNumberFormat="1" applyFont="1" applyBorder="1" applyAlignment="1">
      <alignment horizontal="center" vertical="center" wrapText="1"/>
      <protection/>
    </xf>
    <xf numFmtId="0" fontId="9" fillId="0" borderId="16" xfId="0" applyFont="1" applyBorder="1" applyAlignment="1">
      <alignment horizontal="left"/>
    </xf>
    <xf numFmtId="0" fontId="9" fillId="0" borderId="23" xfId="0" applyFont="1" applyBorder="1" applyAlignment="1">
      <alignment horizontal="left"/>
    </xf>
    <xf numFmtId="0" fontId="9" fillId="0" borderId="11" xfId="0" applyFont="1" applyBorder="1" applyAlignment="1">
      <alignment horizontal="left"/>
    </xf>
    <xf numFmtId="184" fontId="9" fillId="0" borderId="16" xfId="0" applyNumberFormat="1" applyFont="1" applyFill="1" applyBorder="1" applyAlignment="1" applyProtection="1">
      <alignment horizontal="left" vertical="center" wrapText="1"/>
      <protection locked="0"/>
    </xf>
    <xf numFmtId="184" fontId="9" fillId="0" borderId="23" xfId="0" applyNumberFormat="1" applyFont="1" applyFill="1" applyBorder="1" applyAlignment="1" applyProtection="1">
      <alignment horizontal="left" vertical="center" wrapText="1"/>
      <protection locked="0"/>
    </xf>
    <xf numFmtId="184" fontId="9" fillId="0" borderId="11" xfId="0" applyNumberFormat="1" applyFont="1" applyFill="1" applyBorder="1" applyAlignment="1" applyProtection="1">
      <alignment horizontal="left" vertical="center" wrapText="1"/>
      <protection locked="0"/>
    </xf>
    <xf numFmtId="184" fontId="11" fillId="0" borderId="16" xfId="0" applyNumberFormat="1" applyFont="1" applyFill="1" applyBorder="1" applyAlignment="1" applyProtection="1">
      <alignment horizontal="left" vertical="center" wrapText="1"/>
      <protection locked="0"/>
    </xf>
    <xf numFmtId="184" fontId="11" fillId="0" borderId="23" xfId="0" applyNumberFormat="1" applyFont="1" applyFill="1" applyBorder="1" applyAlignment="1" applyProtection="1">
      <alignment horizontal="left" vertical="center" wrapText="1"/>
      <protection locked="0"/>
    </xf>
    <xf numFmtId="184" fontId="11" fillId="0" borderId="11" xfId="0" applyNumberFormat="1" applyFont="1" applyFill="1" applyBorder="1" applyAlignment="1" applyProtection="1">
      <alignment horizontal="left" vertical="center" wrapText="1"/>
      <protection locked="0"/>
    </xf>
  </cellXfs>
  <cellStyles count="6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10" xfId="44"/>
    <cellStyle name="Comma 14" xfId="45"/>
    <cellStyle name="Comma 2 3" xfId="46"/>
    <cellStyle name="Comma 3" xfId="47"/>
    <cellStyle name="Currency" xfId="48"/>
    <cellStyle name="Currency [0]" xfId="49"/>
    <cellStyle name="Check Cell" xfId="50"/>
    <cellStyle name="Explanatory Text" xfId="51"/>
    <cellStyle name="f_Danhmuc_Quyhoach2009 2" xfId="52"/>
    <cellStyle name="f_Danhmuc_Quyhoach2009 2 2"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32" xfId="64"/>
    <cellStyle name="Normal_Bieu mau (CV )" xfId="65"/>
    <cellStyle name="Normal_ODA theo NTT" xfId="66"/>
    <cellStyle name="Note" xfId="67"/>
    <cellStyle name="Output" xfId="68"/>
    <cellStyle name="Percent" xfId="69"/>
    <cellStyle name="Percent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71"/>
  <sheetViews>
    <sheetView zoomScaleSheetLayoutView="85" zoomScalePageLayoutView="85" workbookViewId="0" topLeftCell="A64">
      <selection activeCell="B73" sqref="B73"/>
    </sheetView>
  </sheetViews>
  <sheetFormatPr defaultColWidth="9.140625" defaultRowHeight="12.75"/>
  <cols>
    <col min="1" max="1" width="4.8515625" style="1" customWidth="1"/>
    <col min="2" max="2" width="40.28125" style="1" customWidth="1"/>
    <col min="3" max="3" width="6.00390625" style="1" customWidth="1"/>
    <col min="4" max="4" width="5.140625" style="92" customWidth="1"/>
    <col min="5" max="5" width="5.28125" style="92" customWidth="1"/>
    <col min="6" max="6" width="6.28125" style="46" customWidth="1"/>
    <col min="7" max="7" width="6.57421875" style="94" customWidth="1"/>
    <col min="8" max="8" width="10.28125" style="93" customWidth="1"/>
    <col min="9" max="9" width="8.7109375" style="93" customWidth="1"/>
    <col min="10" max="10" width="10.7109375" style="93" customWidth="1"/>
    <col min="11" max="11" width="7.7109375" style="93" customWidth="1"/>
    <col min="12" max="12" width="9.140625" style="93" customWidth="1"/>
    <col min="13" max="13" width="6.8515625" style="95" customWidth="1"/>
    <col min="14" max="14" width="8.00390625" style="95" customWidth="1"/>
    <col min="15" max="15" width="6.421875" style="46" customWidth="1"/>
    <col min="16" max="16" width="9.140625" style="32" customWidth="1"/>
    <col min="17" max="17" width="30.7109375" style="1" customWidth="1"/>
    <col min="18" max="18" width="10.7109375" style="26" customWidth="1"/>
    <col min="19" max="16384" width="9.140625" style="1" customWidth="1"/>
  </cols>
  <sheetData>
    <row r="1" spans="1:2" ht="18.75">
      <c r="A1" s="112" t="s">
        <v>36</v>
      </c>
      <c r="B1" s="112"/>
    </row>
    <row r="2" spans="1:18" ht="23.25" customHeight="1">
      <c r="A2" s="114" t="s">
        <v>32</v>
      </c>
      <c r="B2" s="114"/>
      <c r="C2" s="114"/>
      <c r="D2" s="114"/>
      <c r="E2" s="114"/>
      <c r="F2" s="114"/>
      <c r="G2" s="114"/>
      <c r="H2" s="114"/>
      <c r="I2" s="114"/>
      <c r="J2" s="114"/>
      <c r="K2" s="114"/>
      <c r="L2" s="114"/>
      <c r="M2" s="114"/>
      <c r="N2" s="114"/>
      <c r="O2" s="114"/>
      <c r="P2" s="114"/>
      <c r="Q2" s="114"/>
      <c r="R2" s="51"/>
    </row>
    <row r="3" spans="1:18" ht="18.75" customHeight="1">
      <c r="A3" s="115" t="s">
        <v>138</v>
      </c>
      <c r="B3" s="115"/>
      <c r="C3" s="115"/>
      <c r="D3" s="115"/>
      <c r="E3" s="115"/>
      <c r="F3" s="115"/>
      <c r="G3" s="115"/>
      <c r="H3" s="115"/>
      <c r="I3" s="115"/>
      <c r="J3" s="115"/>
      <c r="K3" s="115"/>
      <c r="L3" s="115"/>
      <c r="M3" s="115"/>
      <c r="N3" s="115"/>
      <c r="O3" s="115"/>
      <c r="P3" s="115"/>
      <c r="Q3" s="115"/>
      <c r="R3" s="115"/>
    </row>
    <row r="4" spans="1:18" ht="18.75" customHeight="1">
      <c r="A4" s="115" t="s">
        <v>6</v>
      </c>
      <c r="B4" s="115"/>
      <c r="C4" s="115"/>
      <c r="D4" s="115"/>
      <c r="E4" s="115"/>
      <c r="F4" s="115"/>
      <c r="G4" s="115"/>
      <c r="H4" s="115"/>
      <c r="I4" s="115"/>
      <c r="J4" s="115"/>
      <c r="K4" s="115"/>
      <c r="L4" s="115"/>
      <c r="M4" s="115"/>
      <c r="N4" s="115"/>
      <c r="O4" s="115"/>
      <c r="P4" s="115"/>
      <c r="Q4" s="115"/>
      <c r="R4" s="115"/>
    </row>
    <row r="5" spans="1:18" ht="17.25" customHeight="1">
      <c r="A5" s="113" t="s">
        <v>37</v>
      </c>
      <c r="B5" s="113"/>
      <c r="C5" s="113"/>
      <c r="D5" s="113"/>
      <c r="E5" s="113"/>
      <c r="F5" s="113"/>
      <c r="G5" s="113"/>
      <c r="H5" s="113"/>
      <c r="I5" s="113"/>
      <c r="J5" s="113"/>
      <c r="K5" s="113"/>
      <c r="L5" s="113"/>
      <c r="M5" s="113"/>
      <c r="N5" s="113"/>
      <c r="O5" s="113"/>
      <c r="P5" s="113"/>
      <c r="Q5" s="113"/>
      <c r="R5" s="113"/>
    </row>
    <row r="6" spans="1:18" ht="21" customHeight="1">
      <c r="A6" s="120" t="s">
        <v>0</v>
      </c>
      <c r="B6" s="121" t="s">
        <v>4</v>
      </c>
      <c r="C6" s="121" t="s">
        <v>5</v>
      </c>
      <c r="D6" s="116" t="s">
        <v>8</v>
      </c>
      <c r="E6" s="116" t="s">
        <v>9</v>
      </c>
      <c r="F6" s="121" t="s">
        <v>10</v>
      </c>
      <c r="G6" s="118" t="s">
        <v>23</v>
      </c>
      <c r="H6" s="118"/>
      <c r="I6" s="118"/>
      <c r="J6" s="118"/>
      <c r="K6" s="118"/>
      <c r="L6" s="118"/>
      <c r="M6" s="117" t="s">
        <v>26</v>
      </c>
      <c r="N6" s="117"/>
      <c r="O6" s="123" t="s">
        <v>19</v>
      </c>
      <c r="P6" s="117" t="s">
        <v>150</v>
      </c>
      <c r="Q6" s="119" t="s">
        <v>21</v>
      </c>
      <c r="R6" s="122" t="s">
        <v>139</v>
      </c>
    </row>
    <row r="7" spans="1:18" ht="28.5" customHeight="1">
      <c r="A7" s="120"/>
      <c r="B7" s="121"/>
      <c r="C7" s="121"/>
      <c r="D7" s="116"/>
      <c r="E7" s="116"/>
      <c r="F7" s="121"/>
      <c r="G7" s="118" t="s">
        <v>29</v>
      </c>
      <c r="H7" s="118" t="s">
        <v>28</v>
      </c>
      <c r="I7" s="118"/>
      <c r="J7" s="118" t="s">
        <v>30</v>
      </c>
      <c r="K7" s="118"/>
      <c r="L7" s="118"/>
      <c r="M7" s="117" t="s">
        <v>28</v>
      </c>
      <c r="N7" s="117" t="s">
        <v>27</v>
      </c>
      <c r="O7" s="123"/>
      <c r="P7" s="117"/>
      <c r="Q7" s="119"/>
      <c r="R7" s="122"/>
    </row>
    <row r="8" spans="1:18" ht="12" customHeight="1">
      <c r="A8" s="120"/>
      <c r="B8" s="121"/>
      <c r="C8" s="121"/>
      <c r="D8" s="116"/>
      <c r="E8" s="116"/>
      <c r="F8" s="121"/>
      <c r="G8" s="118"/>
      <c r="H8" s="118"/>
      <c r="I8" s="118"/>
      <c r="J8" s="118"/>
      <c r="K8" s="118"/>
      <c r="L8" s="118"/>
      <c r="M8" s="117"/>
      <c r="N8" s="117"/>
      <c r="O8" s="123"/>
      <c r="P8" s="117"/>
      <c r="Q8" s="119"/>
      <c r="R8" s="122"/>
    </row>
    <row r="9" spans="1:18" ht="24" customHeight="1">
      <c r="A9" s="120"/>
      <c r="B9" s="121"/>
      <c r="C9" s="121"/>
      <c r="D9" s="116"/>
      <c r="E9" s="116"/>
      <c r="F9" s="121"/>
      <c r="G9" s="118"/>
      <c r="H9" s="118" t="s">
        <v>1</v>
      </c>
      <c r="I9" s="118" t="s">
        <v>2</v>
      </c>
      <c r="J9" s="118" t="s">
        <v>40</v>
      </c>
      <c r="K9" s="118" t="s">
        <v>41</v>
      </c>
      <c r="L9" s="118"/>
      <c r="M9" s="117"/>
      <c r="N9" s="117"/>
      <c r="O9" s="123"/>
      <c r="P9" s="117"/>
      <c r="Q9" s="119"/>
      <c r="R9" s="122"/>
    </row>
    <row r="10" spans="1:18" ht="29.25" customHeight="1">
      <c r="A10" s="120"/>
      <c r="B10" s="121"/>
      <c r="C10" s="121"/>
      <c r="D10" s="116"/>
      <c r="E10" s="116"/>
      <c r="F10" s="121"/>
      <c r="G10" s="118"/>
      <c r="H10" s="118"/>
      <c r="I10" s="118"/>
      <c r="J10" s="118"/>
      <c r="K10" s="13" t="s">
        <v>1</v>
      </c>
      <c r="L10" s="13" t="s">
        <v>18</v>
      </c>
      <c r="M10" s="117"/>
      <c r="N10" s="117"/>
      <c r="O10" s="123"/>
      <c r="P10" s="117"/>
      <c r="Q10" s="119"/>
      <c r="R10" s="122"/>
    </row>
    <row r="11" spans="1:18" ht="20.25" customHeight="1">
      <c r="A11" s="17"/>
      <c r="B11" s="33"/>
      <c r="C11" s="33">
        <v>1</v>
      </c>
      <c r="D11" s="34">
        <v>2</v>
      </c>
      <c r="E11" s="33">
        <v>3</v>
      </c>
      <c r="F11" s="34">
        <v>4</v>
      </c>
      <c r="G11" s="33">
        <v>5</v>
      </c>
      <c r="H11" s="34">
        <v>6</v>
      </c>
      <c r="I11" s="33">
        <v>7</v>
      </c>
      <c r="J11" s="34">
        <v>8</v>
      </c>
      <c r="K11" s="33">
        <v>9</v>
      </c>
      <c r="L11" s="34">
        <v>10</v>
      </c>
      <c r="M11" s="33">
        <v>11</v>
      </c>
      <c r="N11" s="33">
        <v>12</v>
      </c>
      <c r="O11" s="33">
        <v>13</v>
      </c>
      <c r="P11" s="33">
        <v>14</v>
      </c>
      <c r="Q11" s="33">
        <v>15</v>
      </c>
      <c r="R11" s="34">
        <v>16</v>
      </c>
    </row>
    <row r="12" spans="1:21" s="4" customFormat="1" ht="25.5" customHeight="1">
      <c r="A12" s="10"/>
      <c r="B12" s="13" t="s">
        <v>3</v>
      </c>
      <c r="C12" s="13"/>
      <c r="D12" s="96"/>
      <c r="E12" s="96"/>
      <c r="F12" s="13"/>
      <c r="G12" s="19"/>
      <c r="H12" s="19"/>
      <c r="I12" s="19"/>
      <c r="J12" s="19"/>
      <c r="K12" s="19"/>
      <c r="L12" s="19"/>
      <c r="M12" s="97"/>
      <c r="N12" s="97"/>
      <c r="O12" s="45"/>
      <c r="P12" s="41"/>
      <c r="Q12" s="16"/>
      <c r="R12" s="30"/>
      <c r="S12" s="3"/>
      <c r="T12" s="3"/>
      <c r="U12" s="3"/>
    </row>
    <row r="13" spans="1:21" s="62" customFormat="1" ht="51" customHeight="1">
      <c r="A13" s="17">
        <v>1</v>
      </c>
      <c r="B13" s="20" t="s">
        <v>46</v>
      </c>
      <c r="C13" s="54" t="s">
        <v>47</v>
      </c>
      <c r="D13" s="98">
        <v>1996</v>
      </c>
      <c r="E13" s="98">
        <v>2005</v>
      </c>
      <c r="F13" s="54">
        <v>5</v>
      </c>
      <c r="G13" s="99">
        <f aca="true" t="shared" si="0" ref="G13:G25">H13+K13</f>
        <v>25557</v>
      </c>
      <c r="H13" s="70">
        <v>2329</v>
      </c>
      <c r="I13" s="70"/>
      <c r="J13" s="70"/>
      <c r="K13" s="70">
        <v>23228</v>
      </c>
      <c r="L13" s="70"/>
      <c r="M13" s="100">
        <v>2329</v>
      </c>
      <c r="N13" s="100">
        <v>20963</v>
      </c>
      <c r="O13" s="53" t="s">
        <v>39</v>
      </c>
      <c r="P13" s="67"/>
      <c r="Q13" s="43" t="s">
        <v>53</v>
      </c>
      <c r="R13" s="60" t="s">
        <v>44</v>
      </c>
      <c r="S13" s="61"/>
      <c r="T13" s="61"/>
      <c r="U13" s="61"/>
    </row>
    <row r="14" spans="1:21" s="62" customFormat="1" ht="67.5" customHeight="1">
      <c r="A14" s="17">
        <v>2</v>
      </c>
      <c r="B14" s="52" t="s">
        <v>130</v>
      </c>
      <c r="C14" s="54" t="s">
        <v>66</v>
      </c>
      <c r="D14" s="105">
        <v>1996</v>
      </c>
      <c r="E14" s="98">
        <v>1998</v>
      </c>
      <c r="F14" s="54">
        <v>3</v>
      </c>
      <c r="G14" s="99">
        <f>H14+K14</f>
        <v>2070</v>
      </c>
      <c r="H14" s="106"/>
      <c r="I14" s="70"/>
      <c r="J14" s="70"/>
      <c r="K14" s="106">
        <f>305.468+1764.532</f>
        <v>2070</v>
      </c>
      <c r="L14" s="70"/>
      <c r="M14" s="106"/>
      <c r="N14" s="106">
        <v>2070</v>
      </c>
      <c r="O14" s="53"/>
      <c r="P14" s="67"/>
      <c r="Q14" s="43"/>
      <c r="R14" s="60" t="s">
        <v>94</v>
      </c>
      <c r="S14" s="61"/>
      <c r="T14" s="61"/>
      <c r="U14" s="61"/>
    </row>
    <row r="15" spans="1:21" s="62" customFormat="1" ht="53.25" customHeight="1">
      <c r="A15" s="17">
        <v>3</v>
      </c>
      <c r="B15" s="52" t="s">
        <v>131</v>
      </c>
      <c r="C15" s="54" t="s">
        <v>66</v>
      </c>
      <c r="D15" s="105">
        <v>1997</v>
      </c>
      <c r="E15" s="98">
        <v>1998</v>
      </c>
      <c r="F15" s="54">
        <v>1</v>
      </c>
      <c r="G15" s="99">
        <f>H15+K15</f>
        <v>6025.92</v>
      </c>
      <c r="H15" s="106"/>
      <c r="I15" s="70"/>
      <c r="J15" s="70"/>
      <c r="K15" s="106">
        <f>(188.82+56.061+66.696+194.058+96.957)*10</f>
        <v>6025.92</v>
      </c>
      <c r="L15" s="70"/>
      <c r="M15" s="106">
        <v>0</v>
      </c>
      <c r="N15" s="106">
        <v>6026</v>
      </c>
      <c r="O15" s="53"/>
      <c r="P15" s="67"/>
      <c r="Q15" s="43"/>
      <c r="R15" s="60" t="s">
        <v>140</v>
      </c>
      <c r="S15" s="61"/>
      <c r="T15" s="61"/>
      <c r="U15" s="61"/>
    </row>
    <row r="16" spans="1:21" s="62" customFormat="1" ht="57" customHeight="1">
      <c r="A16" s="17">
        <v>4</v>
      </c>
      <c r="B16" s="52" t="s">
        <v>132</v>
      </c>
      <c r="C16" s="54" t="s">
        <v>66</v>
      </c>
      <c r="D16" s="105">
        <v>1997</v>
      </c>
      <c r="E16" s="98">
        <v>1998</v>
      </c>
      <c r="F16" s="54">
        <v>1</v>
      </c>
      <c r="G16" s="99">
        <f>H16+K16</f>
        <v>9973</v>
      </c>
      <c r="H16" s="106">
        <f>1877+775+1817+2504</f>
        <v>6973</v>
      </c>
      <c r="I16" s="70"/>
      <c r="J16" s="70"/>
      <c r="K16" s="106">
        <f>1100+400+900+600</f>
        <v>3000</v>
      </c>
      <c r="L16" s="70"/>
      <c r="M16" s="106">
        <f>1877+775+1817+2504</f>
        <v>6973</v>
      </c>
      <c r="N16" s="106">
        <f>1100+400+900+600</f>
        <v>3000</v>
      </c>
      <c r="O16" s="53"/>
      <c r="P16" s="67"/>
      <c r="Q16" s="43"/>
      <c r="R16" s="60" t="s">
        <v>140</v>
      </c>
      <c r="S16" s="61"/>
      <c r="T16" s="61"/>
      <c r="U16" s="61"/>
    </row>
    <row r="17" spans="1:21" s="62" customFormat="1" ht="69.75" customHeight="1">
      <c r="A17" s="17">
        <v>5</v>
      </c>
      <c r="B17" s="52" t="s">
        <v>133</v>
      </c>
      <c r="C17" s="54" t="s">
        <v>66</v>
      </c>
      <c r="D17" s="105">
        <v>1997</v>
      </c>
      <c r="E17" s="98">
        <v>1998</v>
      </c>
      <c r="F17" s="54">
        <v>2</v>
      </c>
      <c r="G17" s="99">
        <f>H17+K17</f>
        <v>5513.706</v>
      </c>
      <c r="H17" s="106">
        <v>933.064</v>
      </c>
      <c r="I17" s="70"/>
      <c r="J17" s="70"/>
      <c r="K17" s="106">
        <v>4580.642</v>
      </c>
      <c r="L17" s="70"/>
      <c r="M17" s="106">
        <v>933</v>
      </c>
      <c r="N17" s="106">
        <v>4581</v>
      </c>
      <c r="O17" s="53"/>
      <c r="P17" s="67"/>
      <c r="Q17" s="43"/>
      <c r="R17" s="60" t="s">
        <v>141</v>
      </c>
      <c r="S17" s="61"/>
      <c r="T17" s="61"/>
      <c r="U17" s="61"/>
    </row>
    <row r="18" spans="1:21" s="62" customFormat="1" ht="55.5" customHeight="1">
      <c r="A18" s="17">
        <v>6</v>
      </c>
      <c r="B18" s="20" t="s">
        <v>61</v>
      </c>
      <c r="C18" s="54" t="s">
        <v>47</v>
      </c>
      <c r="D18" s="98">
        <v>1997</v>
      </c>
      <c r="E18" s="98">
        <v>2001</v>
      </c>
      <c r="F18" s="54">
        <v>1</v>
      </c>
      <c r="G18" s="99">
        <f t="shared" si="0"/>
        <v>51200</v>
      </c>
      <c r="H18" s="70"/>
      <c r="I18" s="70"/>
      <c r="J18" s="70"/>
      <c r="K18" s="70">
        <v>51200</v>
      </c>
      <c r="L18" s="70"/>
      <c r="M18" s="100"/>
      <c r="N18" s="100">
        <v>51200</v>
      </c>
      <c r="O18" s="53" t="s">
        <v>39</v>
      </c>
      <c r="P18" s="67"/>
      <c r="Q18" s="43" t="s">
        <v>62</v>
      </c>
      <c r="R18" s="60" t="s">
        <v>63</v>
      </c>
      <c r="S18" s="61"/>
      <c r="T18" s="61"/>
      <c r="U18" s="61"/>
    </row>
    <row r="19" spans="1:21" s="62" customFormat="1" ht="33" customHeight="1">
      <c r="A19" s="17">
        <v>7</v>
      </c>
      <c r="B19" s="52" t="s">
        <v>126</v>
      </c>
      <c r="C19" s="54" t="s">
        <v>66</v>
      </c>
      <c r="D19" s="105">
        <v>1997</v>
      </c>
      <c r="E19" s="98">
        <v>1998</v>
      </c>
      <c r="F19" s="54">
        <v>3</v>
      </c>
      <c r="G19" s="99">
        <f>H19+K19</f>
        <v>3415</v>
      </c>
      <c r="H19" s="106">
        <v>1915</v>
      </c>
      <c r="I19" s="70"/>
      <c r="J19" s="70"/>
      <c r="K19" s="106">
        <v>1500</v>
      </c>
      <c r="L19" s="70"/>
      <c r="M19" s="106">
        <v>830</v>
      </c>
      <c r="N19" s="106">
        <v>1500</v>
      </c>
      <c r="O19" s="53"/>
      <c r="P19" s="67"/>
      <c r="Q19" s="43"/>
      <c r="R19" s="60" t="s">
        <v>94</v>
      </c>
      <c r="S19" s="61"/>
      <c r="T19" s="61"/>
      <c r="U19" s="61"/>
    </row>
    <row r="20" spans="1:21" s="62" customFormat="1" ht="33.75" customHeight="1">
      <c r="A20" s="17">
        <v>8</v>
      </c>
      <c r="B20" s="52" t="s">
        <v>128</v>
      </c>
      <c r="C20" s="54" t="s">
        <v>66</v>
      </c>
      <c r="D20" s="105">
        <v>1997</v>
      </c>
      <c r="E20" s="98">
        <v>2000</v>
      </c>
      <c r="F20" s="54">
        <v>1</v>
      </c>
      <c r="G20" s="99">
        <f>H20+K20</f>
        <v>1500</v>
      </c>
      <c r="H20" s="106"/>
      <c r="I20" s="70"/>
      <c r="J20" s="70"/>
      <c r="K20" s="106">
        <v>1500</v>
      </c>
      <c r="L20" s="70"/>
      <c r="M20" s="106"/>
      <c r="N20" s="106">
        <v>1500</v>
      </c>
      <c r="O20" s="53"/>
      <c r="P20" s="67"/>
      <c r="Q20" s="43"/>
      <c r="R20" s="60" t="s">
        <v>143</v>
      </c>
      <c r="S20" s="61"/>
      <c r="T20" s="61"/>
      <c r="U20" s="61"/>
    </row>
    <row r="21" spans="1:21" s="62" customFormat="1" ht="37.5" customHeight="1">
      <c r="A21" s="17">
        <v>9</v>
      </c>
      <c r="B21" s="52" t="s">
        <v>129</v>
      </c>
      <c r="C21" s="54" t="s">
        <v>66</v>
      </c>
      <c r="D21" s="105">
        <v>1997</v>
      </c>
      <c r="E21" s="98">
        <v>2000</v>
      </c>
      <c r="F21" s="54">
        <v>1</v>
      </c>
      <c r="G21" s="99">
        <f>H21+K21</f>
        <v>500</v>
      </c>
      <c r="H21" s="106"/>
      <c r="I21" s="70"/>
      <c r="J21" s="70"/>
      <c r="K21" s="106">
        <v>500</v>
      </c>
      <c r="L21" s="70"/>
      <c r="M21" s="106"/>
      <c r="N21" s="106">
        <v>500</v>
      </c>
      <c r="O21" s="53"/>
      <c r="P21" s="67"/>
      <c r="Q21" s="43"/>
      <c r="R21" s="60" t="s">
        <v>72</v>
      </c>
      <c r="S21" s="61"/>
      <c r="T21" s="61"/>
      <c r="U21" s="61"/>
    </row>
    <row r="22" spans="1:21" s="62" customFormat="1" ht="41.25" customHeight="1">
      <c r="A22" s="17">
        <v>10</v>
      </c>
      <c r="B22" s="52" t="s">
        <v>125</v>
      </c>
      <c r="C22" s="54" t="s">
        <v>66</v>
      </c>
      <c r="D22" s="105">
        <v>1998</v>
      </c>
      <c r="E22" s="98">
        <v>2003</v>
      </c>
      <c r="F22" s="54">
        <v>1</v>
      </c>
      <c r="G22" s="99">
        <f t="shared" si="0"/>
        <v>13666</v>
      </c>
      <c r="H22" s="106">
        <v>2666</v>
      </c>
      <c r="I22" s="70"/>
      <c r="J22" s="70"/>
      <c r="K22" s="106">
        <v>11000</v>
      </c>
      <c r="L22" s="70"/>
      <c r="M22" s="106">
        <v>2225</v>
      </c>
      <c r="N22" s="106">
        <v>11000</v>
      </c>
      <c r="O22" s="53"/>
      <c r="P22" s="67"/>
      <c r="Q22" s="43"/>
      <c r="R22" s="60" t="s">
        <v>140</v>
      </c>
      <c r="S22" s="61"/>
      <c r="T22" s="61"/>
      <c r="U22" s="61"/>
    </row>
    <row r="23" spans="1:21" s="62" customFormat="1" ht="38.25" customHeight="1">
      <c r="A23" s="17">
        <v>11</v>
      </c>
      <c r="B23" s="52" t="s">
        <v>127</v>
      </c>
      <c r="C23" s="54" t="s">
        <v>66</v>
      </c>
      <c r="D23" s="105">
        <v>1998</v>
      </c>
      <c r="E23" s="98"/>
      <c r="F23" s="54">
        <v>3</v>
      </c>
      <c r="G23" s="99">
        <f t="shared" si="0"/>
        <v>2985</v>
      </c>
      <c r="H23" s="106">
        <v>985</v>
      </c>
      <c r="I23" s="70"/>
      <c r="J23" s="70"/>
      <c r="K23" s="106">
        <v>2000</v>
      </c>
      <c r="L23" s="70"/>
      <c r="M23" s="106">
        <v>850</v>
      </c>
      <c r="N23" s="106">
        <v>1484</v>
      </c>
      <c r="O23" s="53"/>
      <c r="P23" s="67"/>
      <c r="Q23" s="43"/>
      <c r="R23" s="60" t="s">
        <v>94</v>
      </c>
      <c r="S23" s="61"/>
      <c r="T23" s="61"/>
      <c r="U23" s="61"/>
    </row>
    <row r="24" spans="1:21" s="62" customFormat="1" ht="30" customHeight="1">
      <c r="A24" s="17">
        <v>12</v>
      </c>
      <c r="B24" s="52" t="s">
        <v>134</v>
      </c>
      <c r="C24" s="54" t="s">
        <v>66</v>
      </c>
      <c r="D24" s="105">
        <v>1999</v>
      </c>
      <c r="E24" s="98">
        <v>2000</v>
      </c>
      <c r="F24" s="54">
        <v>3</v>
      </c>
      <c r="G24" s="99">
        <f t="shared" si="0"/>
        <v>2536</v>
      </c>
      <c r="H24" s="106">
        <v>2350</v>
      </c>
      <c r="I24" s="70"/>
      <c r="J24" s="70"/>
      <c r="K24" s="106">
        <v>186</v>
      </c>
      <c r="L24" s="70"/>
      <c r="M24" s="106">
        <v>1523</v>
      </c>
      <c r="N24" s="106">
        <v>186</v>
      </c>
      <c r="O24" s="53"/>
      <c r="P24" s="67"/>
      <c r="Q24" s="43"/>
      <c r="R24" s="60" t="str">
        <f>R23</f>
        <v>Sở Công Thương</v>
      </c>
      <c r="S24" s="61"/>
      <c r="T24" s="61"/>
      <c r="U24" s="61"/>
    </row>
    <row r="25" spans="1:21" s="62" customFormat="1" ht="27" customHeight="1">
      <c r="A25" s="17">
        <v>13</v>
      </c>
      <c r="B25" s="20" t="s">
        <v>121</v>
      </c>
      <c r="C25" s="54" t="s">
        <v>47</v>
      </c>
      <c r="D25" s="98">
        <v>1998</v>
      </c>
      <c r="E25" s="98">
        <v>2001</v>
      </c>
      <c r="F25" s="54">
        <v>6</v>
      </c>
      <c r="G25" s="99">
        <f t="shared" si="0"/>
        <v>13851</v>
      </c>
      <c r="H25" s="70">
        <v>2075</v>
      </c>
      <c r="I25" s="70"/>
      <c r="J25" s="70"/>
      <c r="K25" s="70">
        <v>11776</v>
      </c>
      <c r="L25" s="70"/>
      <c r="M25" s="100">
        <v>2075</v>
      </c>
      <c r="N25" s="100">
        <v>11776</v>
      </c>
      <c r="O25" s="53" t="s">
        <v>39</v>
      </c>
      <c r="P25" s="67"/>
      <c r="Q25" s="43" t="s">
        <v>144</v>
      </c>
      <c r="R25" s="60" t="s">
        <v>56</v>
      </c>
      <c r="S25" s="61"/>
      <c r="T25" s="61"/>
      <c r="U25" s="61"/>
    </row>
    <row r="26" spans="1:21" s="62" customFormat="1" ht="70.5" customHeight="1">
      <c r="A26" s="17">
        <v>14</v>
      </c>
      <c r="B26" s="75" t="s">
        <v>117</v>
      </c>
      <c r="C26" s="54" t="s">
        <v>45</v>
      </c>
      <c r="D26" s="98">
        <v>1998</v>
      </c>
      <c r="E26" s="98">
        <v>2004</v>
      </c>
      <c r="F26" s="54">
        <v>4</v>
      </c>
      <c r="G26" s="99">
        <f aca="true" t="shared" si="1" ref="G26:G35">H26+K26</f>
        <v>96391</v>
      </c>
      <c r="H26" s="70">
        <v>18321</v>
      </c>
      <c r="I26" s="70"/>
      <c r="J26" s="70"/>
      <c r="K26" s="70">
        <v>78070</v>
      </c>
      <c r="L26" s="70"/>
      <c r="M26" s="100">
        <v>17871</v>
      </c>
      <c r="N26" s="100">
        <v>71964</v>
      </c>
      <c r="O26" s="53" t="s">
        <v>39</v>
      </c>
      <c r="P26" s="67"/>
      <c r="Q26" s="63" t="s">
        <v>52</v>
      </c>
      <c r="R26" s="60" t="s">
        <v>51</v>
      </c>
      <c r="S26" s="61"/>
      <c r="T26" s="61"/>
      <c r="U26" s="61"/>
    </row>
    <row r="27" spans="1:18" s="66" customFormat="1" ht="45.75" customHeight="1">
      <c r="A27" s="17">
        <v>15</v>
      </c>
      <c r="B27" s="20" t="s">
        <v>95</v>
      </c>
      <c r="C27" s="54" t="s">
        <v>45</v>
      </c>
      <c r="D27" s="98">
        <v>1998</v>
      </c>
      <c r="E27" s="98">
        <v>2004</v>
      </c>
      <c r="F27" s="54">
        <v>6</v>
      </c>
      <c r="G27" s="101">
        <f t="shared" si="1"/>
        <v>14289</v>
      </c>
      <c r="H27" s="70">
        <v>2114</v>
      </c>
      <c r="I27" s="70"/>
      <c r="J27" s="70"/>
      <c r="K27" s="70">
        <v>12175</v>
      </c>
      <c r="L27" s="70"/>
      <c r="M27" s="100">
        <v>2114</v>
      </c>
      <c r="N27" s="100">
        <v>12715</v>
      </c>
      <c r="O27" s="64" t="s">
        <v>39</v>
      </c>
      <c r="P27" s="109"/>
      <c r="Q27" s="27" t="s">
        <v>54</v>
      </c>
      <c r="R27" s="27" t="s">
        <v>56</v>
      </c>
    </row>
    <row r="28" spans="1:18" s="66" customFormat="1" ht="41.25" customHeight="1">
      <c r="A28" s="17">
        <v>16</v>
      </c>
      <c r="B28" s="107" t="s">
        <v>120</v>
      </c>
      <c r="C28" s="54" t="s">
        <v>47</v>
      </c>
      <c r="D28" s="98">
        <v>1998</v>
      </c>
      <c r="E28" s="98">
        <v>2006</v>
      </c>
      <c r="F28" s="54">
        <v>4</v>
      </c>
      <c r="G28" s="101">
        <f t="shared" si="1"/>
        <v>119718</v>
      </c>
      <c r="H28" s="70">
        <v>1218</v>
      </c>
      <c r="I28" s="70"/>
      <c r="J28" s="70"/>
      <c r="K28" s="70">
        <v>118500</v>
      </c>
      <c r="L28" s="70"/>
      <c r="M28" s="100">
        <v>1218</v>
      </c>
      <c r="N28" s="100">
        <v>66131</v>
      </c>
      <c r="O28" s="64" t="s">
        <v>39</v>
      </c>
      <c r="P28" s="109"/>
      <c r="Q28" s="27" t="s">
        <v>145</v>
      </c>
      <c r="R28" s="27" t="s">
        <v>51</v>
      </c>
    </row>
    <row r="29" spans="1:18" s="66" customFormat="1" ht="51.75" customHeight="1">
      <c r="A29" s="17">
        <v>17</v>
      </c>
      <c r="B29" s="48" t="s">
        <v>57</v>
      </c>
      <c r="C29" s="54" t="s">
        <v>47</v>
      </c>
      <c r="D29" s="98">
        <v>1998</v>
      </c>
      <c r="E29" s="98">
        <v>2006</v>
      </c>
      <c r="F29" s="54">
        <v>2</v>
      </c>
      <c r="G29" s="101">
        <f t="shared" si="1"/>
        <v>28231</v>
      </c>
      <c r="H29" s="70">
        <v>2967</v>
      </c>
      <c r="I29" s="70"/>
      <c r="J29" s="70"/>
      <c r="K29" s="70">
        <v>25264</v>
      </c>
      <c r="L29" s="70"/>
      <c r="M29" s="100">
        <v>2967</v>
      </c>
      <c r="N29" s="100">
        <v>25264</v>
      </c>
      <c r="O29" s="64" t="s">
        <v>39</v>
      </c>
      <c r="P29" s="109"/>
      <c r="Q29" s="27" t="str">
        <f>Q30</f>
        <v>Triển khai các tỉnh Đồng Nai, Lâm Đồng, Bình Phước, Kon Tum, Đắc Lắc</v>
      </c>
      <c r="R29" s="27" t="s">
        <v>58</v>
      </c>
    </row>
    <row r="30" spans="1:18" s="66" customFormat="1" ht="36" customHeight="1">
      <c r="A30" s="17">
        <v>18</v>
      </c>
      <c r="B30" s="52" t="s">
        <v>59</v>
      </c>
      <c r="C30" s="54" t="s">
        <v>47</v>
      </c>
      <c r="D30" s="98">
        <v>1988</v>
      </c>
      <c r="E30" s="98">
        <v>2006</v>
      </c>
      <c r="F30" s="54">
        <v>2</v>
      </c>
      <c r="G30" s="101">
        <f t="shared" si="1"/>
        <v>128037</v>
      </c>
      <c r="H30" s="70">
        <v>21460</v>
      </c>
      <c r="I30" s="70"/>
      <c r="J30" s="70"/>
      <c r="K30" s="70">
        <f>102165+4412</f>
        <v>106577</v>
      </c>
      <c r="L30" s="70"/>
      <c r="M30" s="100">
        <v>16392</v>
      </c>
      <c r="N30" s="100">
        <f>89056+473</f>
        <v>89529</v>
      </c>
      <c r="O30" s="64" t="s">
        <v>39</v>
      </c>
      <c r="P30" s="109"/>
      <c r="Q30" s="43" t="s">
        <v>60</v>
      </c>
      <c r="R30" s="27" t="s">
        <v>51</v>
      </c>
    </row>
    <row r="31" spans="1:18" s="66" customFormat="1" ht="66" customHeight="1">
      <c r="A31" s="17">
        <v>19</v>
      </c>
      <c r="B31" s="52" t="s">
        <v>64</v>
      </c>
      <c r="C31" s="54" t="s">
        <v>99</v>
      </c>
      <c r="D31" s="98">
        <v>1998</v>
      </c>
      <c r="E31" s="98">
        <v>2006</v>
      </c>
      <c r="F31" s="54">
        <v>2</v>
      </c>
      <c r="G31" s="101">
        <f t="shared" si="1"/>
        <v>67326</v>
      </c>
      <c r="H31" s="70">
        <v>20870</v>
      </c>
      <c r="I31" s="70"/>
      <c r="J31" s="70"/>
      <c r="K31" s="70">
        <v>46456</v>
      </c>
      <c r="L31" s="70"/>
      <c r="M31" s="100">
        <v>17149</v>
      </c>
      <c r="N31" s="100">
        <v>46401</v>
      </c>
      <c r="O31" s="64"/>
      <c r="P31" s="109">
        <v>15537</v>
      </c>
      <c r="Q31" s="43" t="s">
        <v>142</v>
      </c>
      <c r="R31" s="27" t="s">
        <v>141</v>
      </c>
    </row>
    <row r="32" spans="1:21" s="62" customFormat="1" ht="39" customHeight="1">
      <c r="A32" s="17">
        <v>20</v>
      </c>
      <c r="B32" s="107" t="s">
        <v>122</v>
      </c>
      <c r="C32" s="54" t="s">
        <v>66</v>
      </c>
      <c r="D32" s="98">
        <v>2001</v>
      </c>
      <c r="E32" s="98">
        <v>2003</v>
      </c>
      <c r="F32" s="54">
        <v>2</v>
      </c>
      <c r="G32" s="99">
        <f t="shared" si="1"/>
        <v>7403.4</v>
      </c>
      <c r="H32" s="106">
        <v>1803.4</v>
      </c>
      <c r="I32" s="70"/>
      <c r="J32" s="70"/>
      <c r="K32" s="106">
        <v>5600</v>
      </c>
      <c r="L32" s="70"/>
      <c r="M32" s="106">
        <v>1803.4</v>
      </c>
      <c r="N32" s="106">
        <v>5600</v>
      </c>
      <c r="O32" s="53"/>
      <c r="P32" s="67"/>
      <c r="Q32" s="43"/>
      <c r="R32" s="60" t="s">
        <v>146</v>
      </c>
      <c r="S32" s="61"/>
      <c r="T32" s="61"/>
      <c r="U32" s="61"/>
    </row>
    <row r="33" spans="1:21" s="62" customFormat="1" ht="26.25" customHeight="1">
      <c r="A33" s="17">
        <v>21</v>
      </c>
      <c r="B33" s="107" t="s">
        <v>123</v>
      </c>
      <c r="C33" s="54" t="s">
        <v>66</v>
      </c>
      <c r="D33" s="98">
        <v>2001</v>
      </c>
      <c r="E33" s="98">
        <v>2003</v>
      </c>
      <c r="F33" s="54">
        <v>3</v>
      </c>
      <c r="G33" s="99">
        <f t="shared" si="1"/>
        <v>1351.8</v>
      </c>
      <c r="H33" s="106">
        <v>83.8</v>
      </c>
      <c r="I33" s="70"/>
      <c r="J33" s="70"/>
      <c r="K33" s="106">
        <v>1268</v>
      </c>
      <c r="L33" s="70"/>
      <c r="M33" s="106">
        <v>83</v>
      </c>
      <c r="N33" s="106">
        <v>537</v>
      </c>
      <c r="O33" s="53"/>
      <c r="P33" s="67"/>
      <c r="Q33" s="43"/>
      <c r="R33" s="60" t="s">
        <v>94</v>
      </c>
      <c r="S33" s="61"/>
      <c r="T33" s="61"/>
      <c r="U33" s="61"/>
    </row>
    <row r="34" spans="1:21" s="62" customFormat="1" ht="27.75" customHeight="1">
      <c r="A34" s="17">
        <v>22</v>
      </c>
      <c r="B34" s="107" t="s">
        <v>124</v>
      </c>
      <c r="C34" s="54" t="s">
        <v>66</v>
      </c>
      <c r="D34" s="98">
        <v>2001</v>
      </c>
      <c r="E34" s="98">
        <v>2003</v>
      </c>
      <c r="F34" s="54">
        <v>3</v>
      </c>
      <c r="G34" s="99">
        <f t="shared" si="1"/>
        <v>3190</v>
      </c>
      <c r="H34" s="106">
        <v>469</v>
      </c>
      <c r="I34" s="70"/>
      <c r="J34" s="70"/>
      <c r="K34" s="106">
        <v>2721</v>
      </c>
      <c r="L34" s="70"/>
      <c r="M34" s="106">
        <v>232</v>
      </c>
      <c r="N34" s="106">
        <v>2585</v>
      </c>
      <c r="O34" s="53"/>
      <c r="P34" s="67"/>
      <c r="Q34" s="43"/>
      <c r="R34" s="60" t="s">
        <v>94</v>
      </c>
      <c r="S34" s="61"/>
      <c r="T34" s="61"/>
      <c r="U34" s="61"/>
    </row>
    <row r="35" spans="1:18" s="66" customFormat="1" ht="31.5" customHeight="1">
      <c r="A35" s="17">
        <v>23</v>
      </c>
      <c r="B35" s="52" t="s">
        <v>103</v>
      </c>
      <c r="C35" s="54" t="s">
        <v>45</v>
      </c>
      <c r="D35" s="98">
        <v>2002</v>
      </c>
      <c r="E35" s="98">
        <v>2008</v>
      </c>
      <c r="F35" s="54">
        <v>4</v>
      </c>
      <c r="G35" s="101">
        <f t="shared" si="1"/>
        <v>264854</v>
      </c>
      <c r="H35" s="70">
        <v>69383</v>
      </c>
      <c r="I35" s="70"/>
      <c r="J35" s="70"/>
      <c r="K35" s="70">
        <v>195471</v>
      </c>
      <c r="L35" s="70"/>
      <c r="M35" s="100">
        <v>69383</v>
      </c>
      <c r="N35" s="100">
        <v>195471</v>
      </c>
      <c r="O35" s="64" t="s">
        <v>39</v>
      </c>
      <c r="P35" s="109"/>
      <c r="Q35" s="43" t="s">
        <v>148</v>
      </c>
      <c r="R35" s="27" t="s">
        <v>147</v>
      </c>
    </row>
    <row r="36" spans="1:18" s="28" customFormat="1" ht="52.5" customHeight="1">
      <c r="A36" s="17">
        <v>24</v>
      </c>
      <c r="B36" s="57" t="s">
        <v>38</v>
      </c>
      <c r="C36" s="53" t="s">
        <v>35</v>
      </c>
      <c r="D36" s="102">
        <v>2002</v>
      </c>
      <c r="E36" s="102">
        <v>2005</v>
      </c>
      <c r="F36" s="71">
        <v>5</v>
      </c>
      <c r="G36" s="99">
        <f aca="true" t="shared" si="2" ref="G36:G55">H36+K36</f>
        <v>23827</v>
      </c>
      <c r="H36" s="72"/>
      <c r="I36" s="72"/>
      <c r="J36" s="72"/>
      <c r="K36" s="72">
        <v>23827</v>
      </c>
      <c r="L36" s="72"/>
      <c r="M36" s="100"/>
      <c r="N36" s="100">
        <v>23827</v>
      </c>
      <c r="O36" s="53" t="s">
        <v>39</v>
      </c>
      <c r="P36" s="110"/>
      <c r="Q36" s="27" t="s">
        <v>34</v>
      </c>
      <c r="R36" s="27" t="s">
        <v>44</v>
      </c>
    </row>
    <row r="37" spans="1:18" s="66" customFormat="1" ht="33" customHeight="1">
      <c r="A37" s="17">
        <v>25</v>
      </c>
      <c r="B37" s="20" t="s">
        <v>55</v>
      </c>
      <c r="C37" s="54" t="s">
        <v>47</v>
      </c>
      <c r="D37" s="98">
        <v>2003</v>
      </c>
      <c r="E37" s="98">
        <v>2009</v>
      </c>
      <c r="F37" s="54">
        <v>6</v>
      </c>
      <c r="G37" s="101">
        <f t="shared" si="2"/>
        <v>36769</v>
      </c>
      <c r="H37" s="70">
        <v>6682</v>
      </c>
      <c r="I37" s="70"/>
      <c r="J37" s="70"/>
      <c r="K37" s="70">
        <v>30087</v>
      </c>
      <c r="L37" s="70"/>
      <c r="M37" s="100"/>
      <c r="N37" s="100"/>
      <c r="O37" s="64" t="s">
        <v>39</v>
      </c>
      <c r="P37" s="109"/>
      <c r="Q37" s="27" t="s">
        <v>144</v>
      </c>
      <c r="R37" s="27" t="s">
        <v>68</v>
      </c>
    </row>
    <row r="38" spans="1:18" s="66" customFormat="1" ht="33" customHeight="1">
      <c r="A38" s="17">
        <v>26</v>
      </c>
      <c r="B38" s="20" t="s">
        <v>96</v>
      </c>
      <c r="C38" s="54" t="s">
        <v>45</v>
      </c>
      <c r="D38" s="98">
        <v>2003</v>
      </c>
      <c r="E38" s="98">
        <v>2009</v>
      </c>
      <c r="F38" s="54">
        <v>6</v>
      </c>
      <c r="G38" s="101">
        <f>H38+K38</f>
        <v>17413</v>
      </c>
      <c r="H38" s="70">
        <v>8939</v>
      </c>
      <c r="I38" s="70"/>
      <c r="J38" s="70"/>
      <c r="K38" s="70">
        <v>8474</v>
      </c>
      <c r="L38" s="70"/>
      <c r="M38" s="100">
        <v>8939</v>
      </c>
      <c r="N38" s="100">
        <v>8474</v>
      </c>
      <c r="O38" s="64" t="s">
        <v>39</v>
      </c>
      <c r="P38" s="109"/>
      <c r="Q38" s="27" t="str">
        <f>Q37</f>
        <v>Bộ GD &amp;ĐT là cơ quan chủ quản</v>
      </c>
      <c r="R38" s="27" t="s">
        <v>68</v>
      </c>
    </row>
    <row r="39" spans="1:18" s="66" customFormat="1" ht="45" customHeight="1">
      <c r="A39" s="17">
        <v>27</v>
      </c>
      <c r="B39" s="20" t="s">
        <v>104</v>
      </c>
      <c r="C39" s="108" t="s">
        <v>136</v>
      </c>
      <c r="D39" s="98">
        <v>2003</v>
      </c>
      <c r="E39" s="98">
        <v>2009</v>
      </c>
      <c r="F39" s="54">
        <v>1</v>
      </c>
      <c r="G39" s="101">
        <f>H39+K39</f>
        <v>123604</v>
      </c>
      <c r="H39" s="70">
        <v>14902</v>
      </c>
      <c r="I39" s="70"/>
      <c r="J39" s="70"/>
      <c r="K39" s="70">
        <v>108702</v>
      </c>
      <c r="L39" s="70"/>
      <c r="M39" s="100">
        <v>11503</v>
      </c>
      <c r="N39" s="100">
        <v>82021</v>
      </c>
      <c r="O39" s="64"/>
      <c r="P39" s="109">
        <v>14493</v>
      </c>
      <c r="Q39" s="27" t="s">
        <v>149</v>
      </c>
      <c r="R39" s="27" t="s">
        <v>140</v>
      </c>
    </row>
    <row r="40" spans="1:18" s="66" customFormat="1" ht="28.5" customHeight="1">
      <c r="A40" s="17">
        <v>28</v>
      </c>
      <c r="B40" s="52" t="s">
        <v>137</v>
      </c>
      <c r="C40" s="90" t="s">
        <v>66</v>
      </c>
      <c r="D40" s="98">
        <v>2003</v>
      </c>
      <c r="E40" s="98">
        <v>2006</v>
      </c>
      <c r="F40" s="54">
        <v>1</v>
      </c>
      <c r="G40" s="101">
        <f>H40+K40</f>
        <v>21200</v>
      </c>
      <c r="H40" s="70">
        <v>8200</v>
      </c>
      <c r="I40" s="70"/>
      <c r="J40" s="70"/>
      <c r="K40" s="70">
        <v>13000</v>
      </c>
      <c r="L40" s="70"/>
      <c r="M40" s="100">
        <v>8200</v>
      </c>
      <c r="N40" s="100">
        <v>13000</v>
      </c>
      <c r="O40" s="64"/>
      <c r="P40" s="109"/>
      <c r="Q40" s="27"/>
      <c r="R40" s="27" t="s">
        <v>151</v>
      </c>
    </row>
    <row r="41" spans="1:18" s="66" customFormat="1" ht="33" customHeight="1">
      <c r="A41" s="17">
        <v>29</v>
      </c>
      <c r="B41" s="20" t="s">
        <v>93</v>
      </c>
      <c r="C41" s="54" t="s">
        <v>66</v>
      </c>
      <c r="D41" s="98">
        <v>2004</v>
      </c>
      <c r="E41" s="98">
        <v>2005</v>
      </c>
      <c r="F41" s="54">
        <v>3</v>
      </c>
      <c r="G41" s="101">
        <f t="shared" si="2"/>
        <v>7002</v>
      </c>
      <c r="H41" s="70">
        <v>3972</v>
      </c>
      <c r="I41" s="70"/>
      <c r="J41" s="70"/>
      <c r="K41" s="70">
        <v>3030</v>
      </c>
      <c r="L41" s="70"/>
      <c r="M41" s="100">
        <v>3786</v>
      </c>
      <c r="N41" s="100">
        <v>2971</v>
      </c>
      <c r="O41" s="64" t="s">
        <v>39</v>
      </c>
      <c r="P41" s="109"/>
      <c r="Q41" s="27" t="s">
        <v>152</v>
      </c>
      <c r="R41" s="27" t="s">
        <v>94</v>
      </c>
    </row>
    <row r="42" spans="1:18" s="66" customFormat="1" ht="33" customHeight="1">
      <c r="A42" s="17">
        <v>30</v>
      </c>
      <c r="B42" s="20" t="s">
        <v>102</v>
      </c>
      <c r="C42" s="54" t="s">
        <v>45</v>
      </c>
      <c r="D42" s="98">
        <v>2004</v>
      </c>
      <c r="E42" s="98">
        <v>2010</v>
      </c>
      <c r="F42" s="54">
        <v>5</v>
      </c>
      <c r="G42" s="101">
        <f t="shared" si="2"/>
        <v>62464</v>
      </c>
      <c r="H42" s="70">
        <v>8304</v>
      </c>
      <c r="I42" s="70"/>
      <c r="J42" s="70"/>
      <c r="K42" s="70">
        <v>54160</v>
      </c>
      <c r="L42" s="70"/>
      <c r="M42" s="100">
        <v>8304</v>
      </c>
      <c r="N42" s="100">
        <v>54160</v>
      </c>
      <c r="O42" s="64" t="s">
        <v>39</v>
      </c>
      <c r="P42" s="109"/>
      <c r="Q42" s="27" t="s">
        <v>153</v>
      </c>
      <c r="R42" s="27" t="s">
        <v>83</v>
      </c>
    </row>
    <row r="43" spans="1:18" s="66" customFormat="1" ht="24" customHeight="1">
      <c r="A43" s="17">
        <v>31</v>
      </c>
      <c r="B43" s="20" t="s">
        <v>114</v>
      </c>
      <c r="C43" s="54" t="s">
        <v>66</v>
      </c>
      <c r="D43" s="98">
        <v>2005</v>
      </c>
      <c r="E43" s="98">
        <v>2006</v>
      </c>
      <c r="F43" s="54">
        <v>2</v>
      </c>
      <c r="G43" s="101">
        <f t="shared" si="2"/>
        <v>12834</v>
      </c>
      <c r="H43" s="70">
        <v>1834</v>
      </c>
      <c r="I43" s="70"/>
      <c r="J43" s="70"/>
      <c r="K43" s="70">
        <v>11000</v>
      </c>
      <c r="L43" s="70"/>
      <c r="M43" s="100">
        <v>586</v>
      </c>
      <c r="N43" s="100">
        <v>9838</v>
      </c>
      <c r="O43" s="64"/>
      <c r="P43" s="109"/>
      <c r="Q43" s="27"/>
      <c r="R43" s="27" t="s">
        <v>151</v>
      </c>
    </row>
    <row r="44" spans="1:18" s="66" customFormat="1" ht="27.75" customHeight="1">
      <c r="A44" s="17">
        <v>32</v>
      </c>
      <c r="B44" s="20" t="s">
        <v>110</v>
      </c>
      <c r="C44" s="54" t="s">
        <v>45</v>
      </c>
      <c r="D44" s="98">
        <v>2006</v>
      </c>
      <c r="E44" s="98">
        <v>2010</v>
      </c>
      <c r="F44" s="54">
        <v>6</v>
      </c>
      <c r="G44" s="101">
        <f t="shared" si="2"/>
        <v>22538</v>
      </c>
      <c r="H44" s="70">
        <v>8859</v>
      </c>
      <c r="I44" s="70"/>
      <c r="J44" s="70"/>
      <c r="K44" s="70">
        <v>13679</v>
      </c>
      <c r="L44" s="70"/>
      <c r="M44" s="100">
        <v>1060</v>
      </c>
      <c r="N44" s="100">
        <v>10705</v>
      </c>
      <c r="O44" s="64" t="s">
        <v>39</v>
      </c>
      <c r="P44" s="109"/>
      <c r="Q44" s="27" t="s">
        <v>144</v>
      </c>
      <c r="R44" s="27" t="s">
        <v>68</v>
      </c>
    </row>
    <row r="45" spans="1:21" s="66" customFormat="1" ht="33" customHeight="1">
      <c r="A45" s="17">
        <v>33</v>
      </c>
      <c r="B45" s="20" t="s">
        <v>100</v>
      </c>
      <c r="C45" s="54" t="s">
        <v>45</v>
      </c>
      <c r="D45" s="98">
        <v>2006</v>
      </c>
      <c r="E45" s="98">
        <v>2016</v>
      </c>
      <c r="F45" s="54">
        <v>4</v>
      </c>
      <c r="G45" s="101">
        <f t="shared" si="2"/>
        <v>233440</v>
      </c>
      <c r="H45" s="70">
        <v>87200</v>
      </c>
      <c r="I45" s="70"/>
      <c r="J45" s="70"/>
      <c r="K45" s="70">
        <v>146240</v>
      </c>
      <c r="L45" s="70"/>
      <c r="M45" s="100">
        <f>35041+2603</f>
        <v>37644</v>
      </c>
      <c r="N45" s="100">
        <v>146240</v>
      </c>
      <c r="O45" s="64" t="s">
        <v>39</v>
      </c>
      <c r="P45" s="109"/>
      <c r="Q45" s="27" t="s">
        <v>145</v>
      </c>
      <c r="R45" s="27" t="s">
        <v>51</v>
      </c>
      <c r="U45" s="66" t="s">
        <v>101</v>
      </c>
    </row>
    <row r="46" spans="1:18" s="66" customFormat="1" ht="32.25" customHeight="1">
      <c r="A46" s="17">
        <v>34</v>
      </c>
      <c r="B46" s="20" t="s">
        <v>118</v>
      </c>
      <c r="C46" s="54" t="s">
        <v>119</v>
      </c>
      <c r="D46" s="98">
        <v>2006</v>
      </c>
      <c r="E46" s="98">
        <v>2012</v>
      </c>
      <c r="F46" s="54">
        <v>4</v>
      </c>
      <c r="G46" s="101">
        <f t="shared" si="2"/>
        <v>51147</v>
      </c>
      <c r="H46" s="70">
        <v>4909</v>
      </c>
      <c r="I46" s="70"/>
      <c r="J46" s="70"/>
      <c r="K46" s="70">
        <v>46238</v>
      </c>
      <c r="L46" s="70"/>
      <c r="M46" s="100">
        <v>1892</v>
      </c>
      <c r="N46" s="100">
        <f>19869+26369</f>
        <v>46238</v>
      </c>
      <c r="O46" s="64" t="s">
        <v>39</v>
      </c>
      <c r="P46" s="109"/>
      <c r="Q46" s="27" t="s">
        <v>153</v>
      </c>
      <c r="R46" s="27" t="s">
        <v>83</v>
      </c>
    </row>
    <row r="47" spans="1:18" s="66" customFormat="1" ht="33" customHeight="1">
      <c r="A47" s="17">
        <v>35</v>
      </c>
      <c r="B47" s="20" t="s">
        <v>74</v>
      </c>
      <c r="C47" s="54" t="s">
        <v>66</v>
      </c>
      <c r="D47" s="98">
        <v>2007</v>
      </c>
      <c r="E47" s="98">
        <v>2012</v>
      </c>
      <c r="F47" s="54">
        <v>1</v>
      </c>
      <c r="G47" s="101">
        <f t="shared" si="2"/>
        <v>49569</v>
      </c>
      <c r="H47" s="70">
        <v>10569</v>
      </c>
      <c r="I47" s="70"/>
      <c r="J47" s="70"/>
      <c r="K47" s="70">
        <v>39000</v>
      </c>
      <c r="L47" s="70"/>
      <c r="M47" s="100">
        <v>1570</v>
      </c>
      <c r="N47" s="100">
        <v>38466</v>
      </c>
      <c r="O47" s="64"/>
      <c r="P47" s="109"/>
      <c r="Q47" s="27" t="s">
        <v>154</v>
      </c>
      <c r="R47" s="27" t="s">
        <v>72</v>
      </c>
    </row>
    <row r="48" spans="1:18" s="66" customFormat="1" ht="43.5" customHeight="1">
      <c r="A48" s="17">
        <v>36</v>
      </c>
      <c r="B48" s="27" t="s">
        <v>76</v>
      </c>
      <c r="C48" s="54" t="s">
        <v>66</v>
      </c>
      <c r="D48" s="98">
        <v>2007</v>
      </c>
      <c r="E48" s="98">
        <v>2012</v>
      </c>
      <c r="F48" s="54">
        <v>2</v>
      </c>
      <c r="G48" s="101">
        <f t="shared" si="2"/>
        <v>14740</v>
      </c>
      <c r="H48" s="70">
        <v>8331</v>
      </c>
      <c r="I48" s="70"/>
      <c r="J48" s="70"/>
      <c r="K48" s="70">
        <v>6409</v>
      </c>
      <c r="L48" s="70"/>
      <c r="M48" s="100">
        <v>1822</v>
      </c>
      <c r="N48" s="100">
        <v>6409</v>
      </c>
      <c r="O48" s="64"/>
      <c r="P48" s="109"/>
      <c r="Q48" s="27" t="s">
        <v>155</v>
      </c>
      <c r="R48" s="27" t="s">
        <v>77</v>
      </c>
    </row>
    <row r="49" spans="1:18" s="66" customFormat="1" ht="42" customHeight="1">
      <c r="A49" s="17">
        <v>37</v>
      </c>
      <c r="B49" s="49" t="s">
        <v>78</v>
      </c>
      <c r="C49" s="54" t="s">
        <v>66</v>
      </c>
      <c r="D49" s="98">
        <v>2007</v>
      </c>
      <c r="E49" s="98">
        <v>2012</v>
      </c>
      <c r="F49" s="54">
        <v>2</v>
      </c>
      <c r="G49" s="101">
        <f t="shared" si="2"/>
        <v>60236</v>
      </c>
      <c r="H49" s="70">
        <v>29516</v>
      </c>
      <c r="I49" s="70"/>
      <c r="J49" s="70"/>
      <c r="K49" s="70">
        <v>30720</v>
      </c>
      <c r="L49" s="70"/>
      <c r="M49" s="100">
        <v>19306</v>
      </c>
      <c r="N49" s="100">
        <v>30720</v>
      </c>
      <c r="O49" s="64"/>
      <c r="P49" s="109"/>
      <c r="Q49" s="27" t="s">
        <v>156</v>
      </c>
      <c r="R49" s="27" t="s">
        <v>157</v>
      </c>
    </row>
    <row r="50" spans="1:18" s="66" customFormat="1" ht="33" customHeight="1">
      <c r="A50" s="17">
        <v>38</v>
      </c>
      <c r="B50" s="49" t="s">
        <v>98</v>
      </c>
      <c r="C50" s="54" t="s">
        <v>45</v>
      </c>
      <c r="D50" s="98">
        <v>2007</v>
      </c>
      <c r="E50" s="98">
        <v>2012</v>
      </c>
      <c r="F50" s="54">
        <v>4</v>
      </c>
      <c r="G50" s="101">
        <f t="shared" si="2"/>
        <v>233730</v>
      </c>
      <c r="H50" s="70">
        <v>32550</v>
      </c>
      <c r="I50" s="70"/>
      <c r="J50" s="70"/>
      <c r="K50" s="70">
        <v>201180</v>
      </c>
      <c r="L50" s="70"/>
      <c r="M50" s="100">
        <f>29276+900</f>
        <v>30176</v>
      </c>
      <c r="N50" s="100">
        <v>189589</v>
      </c>
      <c r="O50" s="64"/>
      <c r="P50" s="109"/>
      <c r="Q50" s="27"/>
      <c r="R50" s="27" t="s">
        <v>51</v>
      </c>
    </row>
    <row r="51" spans="1:18" s="66" customFormat="1" ht="41.25" customHeight="1">
      <c r="A51" s="17">
        <v>39</v>
      </c>
      <c r="B51" s="50" t="s">
        <v>75</v>
      </c>
      <c r="C51" s="54" t="s">
        <v>66</v>
      </c>
      <c r="D51" s="98">
        <v>2007</v>
      </c>
      <c r="E51" s="98">
        <v>2012</v>
      </c>
      <c r="F51" s="54">
        <v>2</v>
      </c>
      <c r="G51" s="101">
        <f t="shared" si="2"/>
        <v>8347</v>
      </c>
      <c r="H51" s="70">
        <v>1479</v>
      </c>
      <c r="I51" s="70"/>
      <c r="J51" s="70"/>
      <c r="K51" s="70">
        <v>6868</v>
      </c>
      <c r="L51" s="70"/>
      <c r="M51" s="100">
        <v>1479</v>
      </c>
      <c r="N51" s="100">
        <v>6079</v>
      </c>
      <c r="O51" s="64"/>
      <c r="P51" s="109"/>
      <c r="Q51" s="27" t="s">
        <v>158</v>
      </c>
      <c r="R51" s="27" t="s">
        <v>67</v>
      </c>
    </row>
    <row r="52" spans="1:18" s="66" customFormat="1" ht="40.5" customHeight="1">
      <c r="A52" s="17">
        <v>40</v>
      </c>
      <c r="B52" s="27" t="s">
        <v>91</v>
      </c>
      <c r="C52" s="54" t="s">
        <v>66</v>
      </c>
      <c r="D52" s="98">
        <v>2007</v>
      </c>
      <c r="E52" s="98">
        <v>2012</v>
      </c>
      <c r="F52" s="54">
        <v>2</v>
      </c>
      <c r="G52" s="101">
        <f t="shared" si="2"/>
        <v>5167</v>
      </c>
      <c r="H52" s="70">
        <v>469</v>
      </c>
      <c r="I52" s="70"/>
      <c r="J52" s="70"/>
      <c r="K52" s="70">
        <v>4698</v>
      </c>
      <c r="L52" s="70"/>
      <c r="M52" s="100">
        <v>469</v>
      </c>
      <c r="N52" s="100">
        <v>4698</v>
      </c>
      <c r="O52" s="64"/>
      <c r="P52" s="109"/>
      <c r="Q52" s="65" t="s">
        <v>92</v>
      </c>
      <c r="R52" s="27" t="str">
        <f>R49</f>
        <v>BQL Khu kinh tế tỉnh Kon Tum</v>
      </c>
    </row>
    <row r="53" spans="1:18" s="66" customFormat="1" ht="43.5" customHeight="1">
      <c r="A53" s="17">
        <v>41</v>
      </c>
      <c r="B53" s="20" t="s">
        <v>159</v>
      </c>
      <c r="C53" s="73" t="s">
        <v>66</v>
      </c>
      <c r="D53" s="103">
        <v>2008</v>
      </c>
      <c r="E53" s="103">
        <v>2011</v>
      </c>
      <c r="F53" s="54">
        <v>5</v>
      </c>
      <c r="G53" s="101">
        <f t="shared" si="2"/>
        <v>40445</v>
      </c>
      <c r="H53" s="70">
        <v>24610</v>
      </c>
      <c r="I53" s="70"/>
      <c r="J53" s="70"/>
      <c r="K53" s="70">
        <v>15835</v>
      </c>
      <c r="L53" s="70"/>
      <c r="M53" s="100">
        <v>11850</v>
      </c>
      <c r="N53" s="100">
        <v>15835</v>
      </c>
      <c r="O53" s="64"/>
      <c r="P53" s="109"/>
      <c r="Q53" s="65" t="s">
        <v>160</v>
      </c>
      <c r="R53" s="27" t="s">
        <v>73</v>
      </c>
    </row>
    <row r="54" spans="1:18" s="66" customFormat="1" ht="29.25" customHeight="1">
      <c r="A54" s="17">
        <v>42</v>
      </c>
      <c r="B54" s="49" t="s">
        <v>90</v>
      </c>
      <c r="C54" s="54" t="s">
        <v>66</v>
      </c>
      <c r="D54" s="98">
        <v>2009</v>
      </c>
      <c r="E54" s="98">
        <v>2012</v>
      </c>
      <c r="F54" s="54">
        <v>1</v>
      </c>
      <c r="G54" s="101">
        <f t="shared" si="2"/>
        <v>56681</v>
      </c>
      <c r="H54" s="70">
        <v>42310</v>
      </c>
      <c r="I54" s="70"/>
      <c r="J54" s="70"/>
      <c r="K54" s="70">
        <v>14371</v>
      </c>
      <c r="L54" s="70"/>
      <c r="M54" s="100">
        <v>7465</v>
      </c>
      <c r="N54" s="100">
        <v>36940</v>
      </c>
      <c r="O54" s="64"/>
      <c r="P54" s="109"/>
      <c r="Q54" s="27" t="s">
        <v>162</v>
      </c>
      <c r="R54" s="27" t="s">
        <v>161</v>
      </c>
    </row>
    <row r="55" spans="1:18" s="66" customFormat="1" ht="47.25" customHeight="1">
      <c r="A55" s="17">
        <v>43</v>
      </c>
      <c r="B55" s="20" t="s">
        <v>65</v>
      </c>
      <c r="C55" s="54" t="s">
        <v>66</v>
      </c>
      <c r="D55" s="98">
        <v>2009</v>
      </c>
      <c r="E55" s="98">
        <v>2014</v>
      </c>
      <c r="F55" s="54">
        <v>6</v>
      </c>
      <c r="G55" s="101">
        <f t="shared" si="2"/>
        <v>22943</v>
      </c>
      <c r="H55" s="70">
        <f>22943-K55</f>
        <v>6937</v>
      </c>
      <c r="I55" s="70"/>
      <c r="J55" s="70"/>
      <c r="K55" s="70">
        <v>16006</v>
      </c>
      <c r="L55" s="70"/>
      <c r="M55" s="100">
        <v>6411</v>
      </c>
      <c r="N55" s="100">
        <v>16006</v>
      </c>
      <c r="O55" s="64"/>
      <c r="P55" s="109"/>
      <c r="Q55" s="27" t="s">
        <v>163</v>
      </c>
      <c r="R55" s="27" t="s">
        <v>135</v>
      </c>
    </row>
    <row r="56" spans="1:18" s="66" customFormat="1" ht="45" customHeight="1">
      <c r="A56" s="17">
        <v>44</v>
      </c>
      <c r="B56" s="20" t="s">
        <v>69</v>
      </c>
      <c r="C56" s="54" t="s">
        <v>66</v>
      </c>
      <c r="D56" s="98">
        <v>2009</v>
      </c>
      <c r="E56" s="98">
        <v>2014</v>
      </c>
      <c r="F56" s="54">
        <v>2</v>
      </c>
      <c r="G56" s="101">
        <f aca="true" t="shared" si="3" ref="G56:G67">H56+K56</f>
        <v>3618</v>
      </c>
      <c r="H56" s="70">
        <f>3618-K56</f>
        <v>954</v>
      </c>
      <c r="I56" s="70"/>
      <c r="J56" s="70"/>
      <c r="K56" s="70">
        <v>2664</v>
      </c>
      <c r="L56" s="70"/>
      <c r="M56" s="100">
        <v>875</v>
      </c>
      <c r="N56" s="100">
        <v>2619</v>
      </c>
      <c r="O56" s="64"/>
      <c r="P56" s="109"/>
      <c r="Q56" s="27" t="s">
        <v>164</v>
      </c>
      <c r="R56" s="27" t="str">
        <f>R55</f>
        <v>UBND huyện Tu Mơ Rông</v>
      </c>
    </row>
    <row r="57" spans="1:18" s="66" customFormat="1" ht="47.25" customHeight="1">
      <c r="A57" s="17">
        <v>45</v>
      </c>
      <c r="B57" s="20" t="s">
        <v>70</v>
      </c>
      <c r="C57" s="54" t="s">
        <v>66</v>
      </c>
      <c r="D57" s="98">
        <v>2009</v>
      </c>
      <c r="E57" s="98">
        <v>2014</v>
      </c>
      <c r="F57" s="54">
        <v>5</v>
      </c>
      <c r="G57" s="101">
        <f t="shared" si="3"/>
        <v>65003</v>
      </c>
      <c r="H57" s="70">
        <f>65003-K57</f>
        <v>49566</v>
      </c>
      <c r="I57" s="70"/>
      <c r="J57" s="70"/>
      <c r="K57" s="70">
        <v>15437</v>
      </c>
      <c r="L57" s="70"/>
      <c r="M57" s="100">
        <v>47245</v>
      </c>
      <c r="N57" s="100">
        <v>15437</v>
      </c>
      <c r="O57" s="64"/>
      <c r="P57" s="109"/>
      <c r="Q57" s="27" t="s">
        <v>165</v>
      </c>
      <c r="R57" s="27" t="str">
        <f>R56</f>
        <v>UBND huyện Tu Mơ Rông</v>
      </c>
    </row>
    <row r="58" spans="1:18" s="68" customFormat="1" ht="45" customHeight="1">
      <c r="A58" s="17">
        <v>46</v>
      </c>
      <c r="B58" s="50" t="s">
        <v>71</v>
      </c>
      <c r="C58" s="73" t="s">
        <v>66</v>
      </c>
      <c r="D58" s="103">
        <v>2009</v>
      </c>
      <c r="E58" s="103">
        <v>2014</v>
      </c>
      <c r="F58" s="73">
        <v>2</v>
      </c>
      <c r="G58" s="101">
        <f t="shared" si="3"/>
        <v>8869</v>
      </c>
      <c r="H58" s="74">
        <f>8869-K58</f>
        <v>3461</v>
      </c>
      <c r="I58" s="74"/>
      <c r="J58" s="74"/>
      <c r="K58" s="74">
        <v>5408</v>
      </c>
      <c r="L58" s="74"/>
      <c r="M58" s="104">
        <v>3123</v>
      </c>
      <c r="N58" s="104">
        <v>5397</v>
      </c>
      <c r="O58" s="53"/>
      <c r="P58" s="67"/>
      <c r="Q58" s="27" t="s">
        <v>166</v>
      </c>
      <c r="R58" s="60" t="s">
        <v>72</v>
      </c>
    </row>
    <row r="59" spans="1:18" s="66" customFormat="1" ht="41.25" customHeight="1">
      <c r="A59" s="17">
        <v>47</v>
      </c>
      <c r="B59" s="60" t="s">
        <v>108</v>
      </c>
      <c r="C59" s="54" t="s">
        <v>66</v>
      </c>
      <c r="D59" s="98">
        <v>2009</v>
      </c>
      <c r="E59" s="98">
        <v>2010</v>
      </c>
      <c r="F59" s="54">
        <v>2</v>
      </c>
      <c r="G59" s="101">
        <f aca="true" t="shared" si="4" ref="G59:G64">H59+K59</f>
        <v>3908</v>
      </c>
      <c r="H59" s="70">
        <v>1962</v>
      </c>
      <c r="I59" s="70"/>
      <c r="J59" s="70"/>
      <c r="K59" s="70">
        <v>1946</v>
      </c>
      <c r="L59" s="70"/>
      <c r="M59" s="100">
        <v>1700</v>
      </c>
      <c r="N59" s="100">
        <v>1700</v>
      </c>
      <c r="O59" s="64"/>
      <c r="P59" s="109"/>
      <c r="Q59" s="65" t="s">
        <v>88</v>
      </c>
      <c r="R59" s="27" t="s">
        <v>89</v>
      </c>
    </row>
    <row r="60" spans="1:18" s="66" customFormat="1" ht="33" customHeight="1">
      <c r="A60" s="17">
        <v>48</v>
      </c>
      <c r="B60" s="49" t="s">
        <v>107</v>
      </c>
      <c r="C60" s="54" t="s">
        <v>66</v>
      </c>
      <c r="D60" s="98">
        <v>2009</v>
      </c>
      <c r="E60" s="98">
        <v>2012</v>
      </c>
      <c r="F60" s="54">
        <v>1</v>
      </c>
      <c r="G60" s="101">
        <f t="shared" si="4"/>
        <v>54482</v>
      </c>
      <c r="H60" s="70">
        <v>20513</v>
      </c>
      <c r="I60" s="70"/>
      <c r="J60" s="70"/>
      <c r="K60" s="70">
        <v>33969</v>
      </c>
      <c r="L60" s="70"/>
      <c r="M60" s="100">
        <v>17260</v>
      </c>
      <c r="N60" s="100">
        <v>1810</v>
      </c>
      <c r="O60" s="64"/>
      <c r="P60" s="109"/>
      <c r="Q60" s="65" t="s">
        <v>88</v>
      </c>
      <c r="R60" s="27"/>
    </row>
    <row r="61" spans="1:18" s="66" customFormat="1" ht="33" customHeight="1">
      <c r="A61" s="17">
        <v>49</v>
      </c>
      <c r="B61" s="49" t="s">
        <v>109</v>
      </c>
      <c r="C61" s="54" t="s">
        <v>45</v>
      </c>
      <c r="D61" s="98">
        <v>2009</v>
      </c>
      <c r="E61" s="98">
        <v>2011</v>
      </c>
      <c r="F61" s="54">
        <v>6</v>
      </c>
      <c r="G61" s="101">
        <f t="shared" si="4"/>
        <v>16293</v>
      </c>
      <c r="H61" s="70">
        <v>9301</v>
      </c>
      <c r="I61" s="70"/>
      <c r="J61" s="70"/>
      <c r="K61" s="70">
        <v>6992</v>
      </c>
      <c r="L61" s="70"/>
      <c r="M61" s="100">
        <v>366</v>
      </c>
      <c r="N61" s="100">
        <f>2634+4358</f>
        <v>6992</v>
      </c>
      <c r="O61" s="64"/>
      <c r="P61" s="109"/>
      <c r="Q61" s="65"/>
      <c r="R61" s="27" t="s">
        <v>68</v>
      </c>
    </row>
    <row r="62" spans="1:18" s="66" customFormat="1" ht="47.25" customHeight="1">
      <c r="A62" s="17">
        <v>50</v>
      </c>
      <c r="B62" s="49" t="s">
        <v>111</v>
      </c>
      <c r="C62" s="54" t="s">
        <v>66</v>
      </c>
      <c r="D62" s="98">
        <v>2009</v>
      </c>
      <c r="E62" s="98">
        <v>2012</v>
      </c>
      <c r="F62" s="54">
        <v>2</v>
      </c>
      <c r="G62" s="101">
        <f t="shared" si="4"/>
        <v>23949</v>
      </c>
      <c r="H62" s="70">
        <v>6418</v>
      </c>
      <c r="I62" s="70"/>
      <c r="J62" s="70"/>
      <c r="K62" s="70">
        <v>17531</v>
      </c>
      <c r="L62" s="70"/>
      <c r="M62" s="100">
        <v>16509</v>
      </c>
      <c r="N62" s="100">
        <v>6959</v>
      </c>
      <c r="O62" s="64"/>
      <c r="P62" s="109"/>
      <c r="Q62" s="65" t="s">
        <v>88</v>
      </c>
      <c r="R62" s="27" t="s">
        <v>112</v>
      </c>
    </row>
    <row r="63" spans="1:18" s="66" customFormat="1" ht="47.25" customHeight="1">
      <c r="A63" s="17">
        <v>51</v>
      </c>
      <c r="B63" s="50" t="s">
        <v>113</v>
      </c>
      <c r="C63" s="54" t="s">
        <v>66</v>
      </c>
      <c r="D63" s="98">
        <v>2009</v>
      </c>
      <c r="E63" s="98">
        <v>2012</v>
      </c>
      <c r="F63" s="54">
        <v>3</v>
      </c>
      <c r="G63" s="101">
        <f t="shared" si="4"/>
        <v>23254</v>
      </c>
      <c r="H63" s="70">
        <v>10248</v>
      </c>
      <c r="I63" s="70"/>
      <c r="J63" s="70"/>
      <c r="K63" s="70">
        <v>13006</v>
      </c>
      <c r="L63" s="70"/>
      <c r="M63" s="100">
        <v>12974</v>
      </c>
      <c r="N63" s="100">
        <v>9682</v>
      </c>
      <c r="O63" s="64"/>
      <c r="P63" s="109"/>
      <c r="Q63" s="65" t="s">
        <v>88</v>
      </c>
      <c r="R63" s="27" t="s">
        <v>89</v>
      </c>
    </row>
    <row r="64" spans="1:18" s="66" customFormat="1" ht="24.75" customHeight="1">
      <c r="A64" s="17">
        <v>52</v>
      </c>
      <c r="B64" s="49" t="s">
        <v>97</v>
      </c>
      <c r="C64" s="54" t="s">
        <v>47</v>
      </c>
      <c r="D64" s="98">
        <v>2010</v>
      </c>
      <c r="E64" s="98">
        <v>2015</v>
      </c>
      <c r="F64" s="54">
        <v>6</v>
      </c>
      <c r="G64" s="101">
        <f t="shared" si="4"/>
        <v>35409</v>
      </c>
      <c r="H64" s="70">
        <v>3195</v>
      </c>
      <c r="I64" s="70"/>
      <c r="J64" s="70"/>
      <c r="K64" s="70">
        <v>32214</v>
      </c>
      <c r="L64" s="70"/>
      <c r="M64" s="100">
        <v>3105</v>
      </c>
      <c r="N64" s="100">
        <v>32214</v>
      </c>
      <c r="O64" s="64"/>
      <c r="P64" s="109"/>
      <c r="Q64" s="111" t="s">
        <v>167</v>
      </c>
      <c r="R64" s="27" t="s">
        <v>68</v>
      </c>
    </row>
    <row r="65" spans="1:18" s="66" customFormat="1" ht="27" customHeight="1">
      <c r="A65" s="17">
        <v>53</v>
      </c>
      <c r="B65" s="20" t="s">
        <v>84</v>
      </c>
      <c r="C65" s="54" t="s">
        <v>45</v>
      </c>
      <c r="D65" s="98">
        <v>2010</v>
      </c>
      <c r="E65" s="98">
        <v>2014</v>
      </c>
      <c r="F65" s="54">
        <v>6</v>
      </c>
      <c r="G65" s="101">
        <f t="shared" si="3"/>
        <v>24412</v>
      </c>
      <c r="H65" s="70">
        <v>7899</v>
      </c>
      <c r="I65" s="70">
        <v>2499</v>
      </c>
      <c r="J65" s="70"/>
      <c r="K65" s="70">
        <v>16513</v>
      </c>
      <c r="L65" s="70"/>
      <c r="M65" s="100">
        <v>8035</v>
      </c>
      <c r="N65" s="100">
        <v>14850</v>
      </c>
      <c r="O65" s="64"/>
      <c r="P65" s="109"/>
      <c r="Q65" s="111" t="s">
        <v>167</v>
      </c>
      <c r="R65" s="27" t="s">
        <v>68</v>
      </c>
    </row>
    <row r="66" spans="1:18" s="66" customFormat="1" ht="54" customHeight="1">
      <c r="A66" s="17">
        <v>54</v>
      </c>
      <c r="B66" s="27" t="s">
        <v>115</v>
      </c>
      <c r="C66" s="54" t="s">
        <v>66</v>
      </c>
      <c r="D66" s="98">
        <v>2010</v>
      </c>
      <c r="E66" s="98">
        <v>2012</v>
      </c>
      <c r="F66" s="54">
        <v>2</v>
      </c>
      <c r="G66" s="101">
        <f t="shared" si="3"/>
        <v>41111</v>
      </c>
      <c r="H66" s="70">
        <v>16111</v>
      </c>
      <c r="I66" s="70"/>
      <c r="J66" s="70"/>
      <c r="K66" s="70">
        <v>25000</v>
      </c>
      <c r="L66" s="70"/>
      <c r="M66" s="100">
        <v>10136</v>
      </c>
      <c r="N66" s="100">
        <v>25000</v>
      </c>
      <c r="O66" s="64"/>
      <c r="P66" s="109"/>
      <c r="Q66" s="65" t="s">
        <v>116</v>
      </c>
      <c r="R66" s="27"/>
    </row>
    <row r="67" spans="1:18" s="66" customFormat="1" ht="29.25" customHeight="1">
      <c r="A67" s="17">
        <v>55</v>
      </c>
      <c r="B67" s="20" t="s">
        <v>87</v>
      </c>
      <c r="C67" s="54" t="s">
        <v>66</v>
      </c>
      <c r="D67" s="98">
        <v>2013</v>
      </c>
      <c r="E67" s="98">
        <v>2014</v>
      </c>
      <c r="F67" s="54">
        <v>2</v>
      </c>
      <c r="G67" s="101">
        <f t="shared" si="3"/>
        <v>30540</v>
      </c>
      <c r="H67" s="70">
        <v>6540</v>
      </c>
      <c r="I67" s="70"/>
      <c r="J67" s="70"/>
      <c r="K67" s="70">
        <v>24000</v>
      </c>
      <c r="L67" s="70"/>
      <c r="M67" s="100">
        <v>6110</v>
      </c>
      <c r="N67" s="100">
        <v>23999</v>
      </c>
      <c r="O67" s="64"/>
      <c r="P67" s="109"/>
      <c r="Q67" s="65" t="s">
        <v>88</v>
      </c>
      <c r="R67" s="27" t="s">
        <v>89</v>
      </c>
    </row>
    <row r="68" spans="1:18" s="5" customFormat="1" ht="17.25" customHeight="1">
      <c r="A68" s="162" t="s">
        <v>22</v>
      </c>
      <c r="B68" s="163"/>
      <c r="C68" s="163"/>
      <c r="D68" s="163"/>
      <c r="E68" s="163"/>
      <c r="F68" s="163"/>
      <c r="G68" s="163"/>
      <c r="H68" s="163"/>
      <c r="I68" s="163"/>
      <c r="J68" s="163"/>
      <c r="K68" s="163"/>
      <c r="L68" s="163"/>
      <c r="M68" s="163"/>
      <c r="N68" s="163"/>
      <c r="O68" s="163"/>
      <c r="P68" s="163"/>
      <c r="Q68" s="163"/>
      <c r="R68" s="164"/>
    </row>
    <row r="69" spans="1:18" ht="33" customHeight="1">
      <c r="A69" s="58" t="s">
        <v>15</v>
      </c>
      <c r="B69" s="159" t="s">
        <v>17</v>
      </c>
      <c r="C69" s="160"/>
      <c r="D69" s="160"/>
      <c r="E69" s="160"/>
      <c r="F69" s="160"/>
      <c r="G69" s="160"/>
      <c r="H69" s="160"/>
      <c r="I69" s="160"/>
      <c r="J69" s="160"/>
      <c r="K69" s="160"/>
      <c r="L69" s="160"/>
      <c r="M69" s="160"/>
      <c r="N69" s="160"/>
      <c r="O69" s="160"/>
      <c r="P69" s="160"/>
      <c r="Q69" s="160"/>
      <c r="R69" s="161"/>
    </row>
    <row r="70" spans="1:18" ht="17.25" customHeight="1">
      <c r="A70" s="59" t="s">
        <v>14</v>
      </c>
      <c r="B70" s="159" t="s">
        <v>24</v>
      </c>
      <c r="C70" s="160"/>
      <c r="D70" s="160"/>
      <c r="E70" s="160"/>
      <c r="F70" s="160"/>
      <c r="G70" s="160"/>
      <c r="H70" s="160"/>
      <c r="I70" s="160"/>
      <c r="J70" s="160"/>
      <c r="K70" s="160"/>
      <c r="L70" s="160"/>
      <c r="M70" s="160"/>
      <c r="N70" s="160"/>
      <c r="O70" s="160"/>
      <c r="P70" s="160"/>
      <c r="Q70" s="161"/>
      <c r="R70" s="44"/>
    </row>
    <row r="71" spans="1:18" ht="17.25">
      <c r="A71" s="59" t="s">
        <v>20</v>
      </c>
      <c r="B71" s="156" t="s">
        <v>25</v>
      </c>
      <c r="C71" s="157"/>
      <c r="D71" s="157"/>
      <c r="E71" s="157"/>
      <c r="F71" s="157"/>
      <c r="G71" s="157"/>
      <c r="H71" s="157"/>
      <c r="I71" s="157"/>
      <c r="J71" s="157"/>
      <c r="K71" s="157"/>
      <c r="L71" s="157"/>
      <c r="M71" s="157"/>
      <c r="N71" s="157"/>
      <c r="O71" s="157"/>
      <c r="P71" s="157"/>
      <c r="Q71" s="157"/>
      <c r="R71" s="158"/>
    </row>
  </sheetData>
  <sheetProtection/>
  <mergeCells count="30">
    <mergeCell ref="B71:R71"/>
    <mergeCell ref="B70:Q70"/>
    <mergeCell ref="B69:R69"/>
    <mergeCell ref="A68:R68"/>
    <mergeCell ref="G7:G10"/>
    <mergeCell ref="P6:P10"/>
    <mergeCell ref="I9:I10"/>
    <mergeCell ref="R6:R10"/>
    <mergeCell ref="F6:F10"/>
    <mergeCell ref="O6:O10"/>
    <mergeCell ref="J7:L8"/>
    <mergeCell ref="J9:J10"/>
    <mergeCell ref="H9:H10"/>
    <mergeCell ref="E6:E10"/>
    <mergeCell ref="M6:N6"/>
    <mergeCell ref="N7:N10"/>
    <mergeCell ref="M7:M10"/>
    <mergeCell ref="K9:L9"/>
    <mergeCell ref="B6:B10"/>
    <mergeCell ref="C6:C10"/>
    <mergeCell ref="D6:D10"/>
    <mergeCell ref="A1:B1"/>
    <mergeCell ref="A5:R5"/>
    <mergeCell ref="A2:Q2"/>
    <mergeCell ref="A3:R3"/>
    <mergeCell ref="A4:R4"/>
    <mergeCell ref="Q6:Q10"/>
    <mergeCell ref="A6:A10"/>
    <mergeCell ref="G6:L6"/>
    <mergeCell ref="H7:I8"/>
  </mergeCells>
  <printOptions horizontalCentered="1"/>
  <pageMargins left="0.1968503937007874" right="0.1968503937007874" top="0.35433070866141736" bottom="0.35433070866141736" header="0.1968503937007874" footer="0.1968503937007874"/>
  <pageSetup fitToHeight="0" horizontalDpi="600" verticalDpi="600" orientation="landscape" paperSize="9" scale="75"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24"/>
  <sheetViews>
    <sheetView tabSelected="1" zoomScaleSheetLayoutView="85" zoomScalePageLayoutView="85" workbookViewId="0" topLeftCell="A10">
      <selection activeCell="M20" sqref="M20"/>
    </sheetView>
  </sheetViews>
  <sheetFormatPr defaultColWidth="9.140625" defaultRowHeight="12.75"/>
  <cols>
    <col min="1" max="1" width="4.8515625" style="1" customWidth="1"/>
    <col min="2" max="2" width="33.421875" style="1" customWidth="1"/>
    <col min="3" max="3" width="10.57421875" style="1" customWidth="1"/>
    <col min="4" max="4" width="7.7109375" style="6" customWidth="1"/>
    <col min="5" max="5" width="6.7109375" style="6" customWidth="1"/>
    <col min="6" max="6" width="6.7109375" style="1" customWidth="1"/>
    <col min="7" max="7" width="9.7109375" style="32" customWidth="1"/>
    <col min="8" max="8" width="10.28125" style="1" customWidth="1"/>
    <col min="9" max="9" width="8.7109375" style="1" customWidth="1"/>
    <col min="10" max="10" width="10.7109375" style="1" customWidth="1"/>
    <col min="11" max="11" width="15.00390625" style="1" customWidth="1"/>
    <col min="12" max="12" width="13.7109375" style="1" customWidth="1"/>
    <col min="13" max="13" width="12.140625" style="39" customWidth="1"/>
    <col min="14" max="14" width="10.421875" style="39" customWidth="1"/>
    <col min="15" max="15" width="7.421875" style="39" customWidth="1"/>
    <col min="16" max="16" width="8.00390625" style="2" customWidth="1"/>
    <col min="17" max="17" width="7.28125" style="2" customWidth="1"/>
    <col min="18" max="18" width="5.28125" style="1" customWidth="1"/>
    <col min="19" max="19" width="9.140625" style="32" customWidth="1"/>
    <col min="20" max="20" width="10.140625" style="1" customWidth="1"/>
    <col min="21" max="21" width="11.421875" style="26" customWidth="1"/>
    <col min="22" max="22" width="11.00390625" style="1" bestFit="1" customWidth="1"/>
    <col min="23" max="16384" width="9.140625" style="1" customWidth="1"/>
  </cols>
  <sheetData>
    <row r="1" spans="1:20" ht="23.25" customHeight="1">
      <c r="A1" s="124" t="s">
        <v>33</v>
      </c>
      <c r="B1" s="124"/>
      <c r="C1" s="124"/>
      <c r="D1" s="124"/>
      <c r="E1" s="124"/>
      <c r="F1" s="124"/>
      <c r="G1" s="124"/>
      <c r="H1" s="124"/>
      <c r="I1" s="124"/>
      <c r="J1" s="124"/>
      <c r="K1" s="124"/>
      <c r="L1" s="124"/>
      <c r="M1" s="124"/>
      <c r="N1" s="124"/>
      <c r="O1" s="35"/>
      <c r="P1" s="7"/>
      <c r="Q1" s="7"/>
      <c r="R1" s="8"/>
      <c r="S1" s="31"/>
      <c r="T1" s="8"/>
    </row>
    <row r="2" spans="1:20" ht="17.25">
      <c r="A2" s="125" t="s">
        <v>36</v>
      </c>
      <c r="B2" s="125"/>
      <c r="C2" s="125"/>
      <c r="D2" s="125"/>
      <c r="E2" s="125"/>
      <c r="F2" s="125"/>
      <c r="G2" s="125"/>
      <c r="H2" s="125"/>
      <c r="I2" s="125"/>
      <c r="J2" s="125"/>
      <c r="K2" s="125"/>
      <c r="L2" s="125"/>
      <c r="M2" s="31"/>
      <c r="N2" s="31"/>
      <c r="O2" s="31"/>
      <c r="P2" s="8"/>
      <c r="Q2" s="8"/>
      <c r="R2" s="8"/>
      <c r="S2" s="31"/>
      <c r="T2" s="8"/>
    </row>
    <row r="3" spans="1:20" ht="18.75" customHeight="1">
      <c r="A3" s="126" t="s">
        <v>13</v>
      </c>
      <c r="B3" s="126"/>
      <c r="C3" s="126"/>
      <c r="D3" s="126"/>
      <c r="E3" s="126"/>
      <c r="F3" s="126"/>
      <c r="G3" s="126"/>
      <c r="H3" s="126"/>
      <c r="I3" s="126"/>
      <c r="J3" s="126"/>
      <c r="K3" s="126"/>
      <c r="L3" s="126"/>
      <c r="M3" s="126"/>
      <c r="N3" s="126"/>
      <c r="O3" s="36"/>
      <c r="P3" s="9"/>
      <c r="Q3" s="9"/>
      <c r="R3" s="8"/>
      <c r="S3" s="31"/>
      <c r="T3" s="8"/>
    </row>
    <row r="4" spans="1:20" ht="18.75" customHeight="1">
      <c r="A4" s="126" t="s">
        <v>12</v>
      </c>
      <c r="B4" s="126"/>
      <c r="C4" s="126"/>
      <c r="D4" s="126"/>
      <c r="E4" s="126"/>
      <c r="F4" s="126"/>
      <c r="G4" s="126"/>
      <c r="H4" s="126"/>
      <c r="I4" s="126"/>
      <c r="J4" s="126"/>
      <c r="K4" s="126"/>
      <c r="L4" s="126"/>
      <c r="M4" s="126"/>
      <c r="N4" s="126"/>
      <c r="O4" s="36"/>
      <c r="P4" s="9"/>
      <c r="Q4" s="9"/>
      <c r="R4" s="8"/>
      <c r="S4" s="31"/>
      <c r="T4" s="8"/>
    </row>
    <row r="5" spans="1:20" ht="17.25" customHeight="1">
      <c r="A5" s="113" t="s">
        <v>37</v>
      </c>
      <c r="B5" s="113"/>
      <c r="C5" s="113"/>
      <c r="D5" s="113"/>
      <c r="E5" s="113"/>
      <c r="F5" s="113"/>
      <c r="G5" s="113"/>
      <c r="H5" s="113"/>
      <c r="I5" s="113"/>
      <c r="J5" s="113"/>
      <c r="K5" s="113"/>
      <c r="L5" s="113"/>
      <c r="M5" s="113"/>
      <c r="N5" s="113"/>
      <c r="O5" s="113"/>
      <c r="P5" s="113"/>
      <c r="Q5" s="113"/>
      <c r="R5" s="113"/>
      <c r="S5" s="40"/>
      <c r="T5" s="8"/>
    </row>
    <row r="6" spans="1:21" ht="30" customHeight="1">
      <c r="A6" s="120" t="s">
        <v>0</v>
      </c>
      <c r="B6" s="121" t="s">
        <v>4</v>
      </c>
      <c r="C6" s="121" t="s">
        <v>5</v>
      </c>
      <c r="D6" s="116" t="s">
        <v>8</v>
      </c>
      <c r="E6" s="127" t="s">
        <v>9</v>
      </c>
      <c r="F6" s="153" t="s">
        <v>10</v>
      </c>
      <c r="G6" s="118" t="s">
        <v>23</v>
      </c>
      <c r="H6" s="118"/>
      <c r="I6" s="118"/>
      <c r="J6" s="118"/>
      <c r="K6" s="118"/>
      <c r="L6" s="118"/>
      <c r="M6" s="130" t="s">
        <v>31</v>
      </c>
      <c r="N6" s="131"/>
      <c r="O6" s="147" t="s">
        <v>48</v>
      </c>
      <c r="P6" s="148"/>
      <c r="Q6" s="149"/>
      <c r="R6" s="123" t="s">
        <v>19</v>
      </c>
      <c r="S6" s="134" t="s">
        <v>42</v>
      </c>
      <c r="T6" s="119" t="s">
        <v>21</v>
      </c>
      <c r="U6" s="123" t="s">
        <v>43</v>
      </c>
    </row>
    <row r="7" spans="1:21" ht="28.5" customHeight="1">
      <c r="A7" s="120"/>
      <c r="B7" s="121"/>
      <c r="C7" s="121"/>
      <c r="D7" s="116"/>
      <c r="E7" s="128"/>
      <c r="F7" s="154"/>
      <c r="G7" s="137" t="s">
        <v>29</v>
      </c>
      <c r="H7" s="118" t="s">
        <v>28</v>
      </c>
      <c r="I7" s="118"/>
      <c r="J7" s="137" t="s">
        <v>30</v>
      </c>
      <c r="K7" s="140"/>
      <c r="L7" s="141"/>
      <c r="M7" s="135" t="s">
        <v>28</v>
      </c>
      <c r="N7" s="135" t="s">
        <v>27</v>
      </c>
      <c r="O7" s="134" t="s">
        <v>16</v>
      </c>
      <c r="P7" s="150" t="s">
        <v>11</v>
      </c>
      <c r="Q7" s="150" t="s">
        <v>7</v>
      </c>
      <c r="R7" s="123"/>
      <c r="S7" s="135"/>
      <c r="T7" s="119"/>
      <c r="U7" s="123"/>
    </row>
    <row r="8" spans="1:21" ht="12" customHeight="1">
      <c r="A8" s="120"/>
      <c r="B8" s="121"/>
      <c r="C8" s="121"/>
      <c r="D8" s="116"/>
      <c r="E8" s="128"/>
      <c r="F8" s="154"/>
      <c r="G8" s="138"/>
      <c r="H8" s="118"/>
      <c r="I8" s="118"/>
      <c r="J8" s="139"/>
      <c r="K8" s="142"/>
      <c r="L8" s="143"/>
      <c r="M8" s="135"/>
      <c r="N8" s="135"/>
      <c r="O8" s="135"/>
      <c r="P8" s="151"/>
      <c r="Q8" s="151"/>
      <c r="R8" s="123"/>
      <c r="S8" s="135"/>
      <c r="T8" s="119"/>
      <c r="U8" s="123"/>
    </row>
    <row r="9" spans="1:21" ht="17.25" customHeight="1">
      <c r="A9" s="120"/>
      <c r="B9" s="121"/>
      <c r="C9" s="121"/>
      <c r="D9" s="116"/>
      <c r="E9" s="128"/>
      <c r="F9" s="154"/>
      <c r="G9" s="138"/>
      <c r="H9" s="132" t="s">
        <v>1</v>
      </c>
      <c r="I9" s="132" t="s">
        <v>2</v>
      </c>
      <c r="J9" s="118" t="s">
        <v>40</v>
      </c>
      <c r="K9" s="118" t="s">
        <v>41</v>
      </c>
      <c r="L9" s="118"/>
      <c r="M9" s="135"/>
      <c r="N9" s="135"/>
      <c r="O9" s="135"/>
      <c r="P9" s="151"/>
      <c r="Q9" s="151"/>
      <c r="R9" s="123"/>
      <c r="S9" s="135"/>
      <c r="T9" s="119"/>
      <c r="U9" s="123"/>
    </row>
    <row r="10" spans="1:21" ht="29.25" customHeight="1">
      <c r="A10" s="120"/>
      <c r="B10" s="121"/>
      <c r="C10" s="121"/>
      <c r="D10" s="116"/>
      <c r="E10" s="129"/>
      <c r="F10" s="155"/>
      <c r="G10" s="139"/>
      <c r="H10" s="133"/>
      <c r="I10" s="133"/>
      <c r="J10" s="118"/>
      <c r="K10" s="13" t="s">
        <v>1</v>
      </c>
      <c r="L10" s="14" t="s">
        <v>18</v>
      </c>
      <c r="M10" s="136"/>
      <c r="N10" s="136"/>
      <c r="O10" s="136"/>
      <c r="P10" s="152"/>
      <c r="Q10" s="152"/>
      <c r="R10" s="123"/>
      <c r="S10" s="136"/>
      <c r="T10" s="119"/>
      <c r="U10" s="123"/>
    </row>
    <row r="11" spans="1:21" ht="29.25" customHeight="1">
      <c r="A11" s="10"/>
      <c r="B11" s="11"/>
      <c r="C11" s="11">
        <v>1</v>
      </c>
      <c r="D11" s="12">
        <v>2</v>
      </c>
      <c r="E11" s="11">
        <v>3</v>
      </c>
      <c r="F11" s="12">
        <v>4</v>
      </c>
      <c r="G11" s="11">
        <v>5</v>
      </c>
      <c r="H11" s="12">
        <v>6</v>
      </c>
      <c r="I11" s="11">
        <v>7</v>
      </c>
      <c r="J11" s="12">
        <v>8</v>
      </c>
      <c r="K11" s="11">
        <v>9</v>
      </c>
      <c r="L11" s="12">
        <v>10</v>
      </c>
      <c r="M11" s="11">
        <v>11</v>
      </c>
      <c r="N11" s="11">
        <v>12</v>
      </c>
      <c r="O11" s="11">
        <v>13</v>
      </c>
      <c r="P11" s="12">
        <v>14</v>
      </c>
      <c r="Q11" s="11">
        <v>15</v>
      </c>
      <c r="R11" s="12">
        <v>16</v>
      </c>
      <c r="S11" s="11">
        <v>17</v>
      </c>
      <c r="T11" s="12">
        <v>18</v>
      </c>
      <c r="U11" s="11">
        <v>15</v>
      </c>
    </row>
    <row r="12" spans="1:24" s="4" customFormat="1" ht="25.5" customHeight="1">
      <c r="A12" s="10"/>
      <c r="B12" s="13" t="s">
        <v>3</v>
      </c>
      <c r="C12" s="13"/>
      <c r="D12" s="18"/>
      <c r="E12" s="18"/>
      <c r="F12" s="13"/>
      <c r="G12" s="13"/>
      <c r="H12" s="14"/>
      <c r="I12" s="14"/>
      <c r="J12" s="14"/>
      <c r="K12" s="14"/>
      <c r="L12" s="14"/>
      <c r="M12" s="37"/>
      <c r="N12" s="37"/>
      <c r="O12" s="37"/>
      <c r="P12" s="15"/>
      <c r="Q12" s="15"/>
      <c r="R12" s="16"/>
      <c r="S12" s="41"/>
      <c r="T12" s="16"/>
      <c r="U12" s="30"/>
      <c r="V12" s="3"/>
      <c r="W12" s="3"/>
      <c r="X12" s="3"/>
    </row>
    <row r="13" spans="1:22" s="80" customFormat="1" ht="20.25" customHeight="1">
      <c r="A13" s="17">
        <v>1</v>
      </c>
      <c r="B13" s="86" t="s">
        <v>82</v>
      </c>
      <c r="C13" s="87" t="s">
        <v>47</v>
      </c>
      <c r="D13" s="55">
        <v>2011</v>
      </c>
      <c r="E13" s="55">
        <v>2018</v>
      </c>
      <c r="F13" s="54">
        <v>5</v>
      </c>
      <c r="G13" s="69">
        <f aca="true" t="shared" si="0" ref="G13:G20">H13+K13</f>
        <v>24363</v>
      </c>
      <c r="H13" s="70">
        <v>4207</v>
      </c>
      <c r="I13" s="70"/>
      <c r="J13" s="70">
        <v>916</v>
      </c>
      <c r="K13" s="56">
        <v>20156</v>
      </c>
      <c r="L13" s="70"/>
      <c r="M13" s="76">
        <v>157</v>
      </c>
      <c r="N13" s="76"/>
      <c r="O13" s="76">
        <v>20156</v>
      </c>
      <c r="P13" s="77"/>
      <c r="Q13" s="77"/>
      <c r="R13" s="47" t="s">
        <v>39</v>
      </c>
      <c r="S13" s="78">
        <v>22000</v>
      </c>
      <c r="T13" s="27"/>
      <c r="U13" s="27" t="s">
        <v>83</v>
      </c>
      <c r="V13" s="79">
        <f aca="true" t="shared" si="1" ref="V13:V20">S13*J13</f>
        <v>20152000</v>
      </c>
    </row>
    <row r="14" spans="1:22" s="80" customFormat="1" ht="33" customHeight="1">
      <c r="A14" s="17">
        <v>2</v>
      </c>
      <c r="B14" s="86" t="s">
        <v>85</v>
      </c>
      <c r="C14" s="87" t="s">
        <v>45</v>
      </c>
      <c r="D14" s="55">
        <v>2013</v>
      </c>
      <c r="E14" s="55">
        <v>2018</v>
      </c>
      <c r="F14" s="54">
        <v>4</v>
      </c>
      <c r="G14" s="69">
        <f t="shared" si="0"/>
        <v>348587</v>
      </c>
      <c r="H14" s="70">
        <v>38951</v>
      </c>
      <c r="I14" s="70"/>
      <c r="J14" s="70">
        <v>16599</v>
      </c>
      <c r="K14" s="56">
        <v>309636</v>
      </c>
      <c r="L14" s="70"/>
      <c r="M14" s="76">
        <v>24107</v>
      </c>
      <c r="N14" s="76">
        <v>66249</v>
      </c>
      <c r="O14" s="76">
        <v>309636</v>
      </c>
      <c r="P14" s="77"/>
      <c r="Q14" s="77"/>
      <c r="R14" s="47" t="s">
        <v>39</v>
      </c>
      <c r="S14" s="78">
        <v>19000</v>
      </c>
      <c r="T14" s="27"/>
      <c r="U14" s="27" t="s">
        <v>51</v>
      </c>
      <c r="V14" s="79">
        <f t="shared" si="1"/>
        <v>315381000</v>
      </c>
    </row>
    <row r="15" spans="1:24" s="83" customFormat="1" ht="25.5" customHeight="1">
      <c r="A15" s="17">
        <v>3</v>
      </c>
      <c r="B15" s="56" t="s">
        <v>80</v>
      </c>
      <c r="C15" s="87" t="s">
        <v>47</v>
      </c>
      <c r="D15" s="55">
        <v>2014</v>
      </c>
      <c r="E15" s="55">
        <v>2019</v>
      </c>
      <c r="F15" s="54">
        <v>4</v>
      </c>
      <c r="G15" s="69">
        <f t="shared" si="0"/>
        <v>631366</v>
      </c>
      <c r="H15" s="56">
        <v>63137</v>
      </c>
      <c r="I15" s="56">
        <v>44196</v>
      </c>
      <c r="J15" s="56">
        <v>30065</v>
      </c>
      <c r="K15" s="56">
        <v>568229</v>
      </c>
      <c r="L15" s="56"/>
      <c r="M15" s="76">
        <v>24413</v>
      </c>
      <c r="N15" s="76">
        <v>254922</v>
      </c>
      <c r="O15" s="76">
        <v>568229</v>
      </c>
      <c r="P15" s="77"/>
      <c r="Q15" s="77"/>
      <c r="R15" s="90" t="s">
        <v>39</v>
      </c>
      <c r="S15" s="81">
        <v>21000</v>
      </c>
      <c r="T15" s="60"/>
      <c r="U15" s="27" t="s">
        <v>105</v>
      </c>
      <c r="V15" s="79">
        <f t="shared" si="1"/>
        <v>631365000</v>
      </c>
      <c r="W15" s="82"/>
      <c r="X15" s="82"/>
    </row>
    <row r="16" spans="1:24" s="83" customFormat="1" ht="25.5" customHeight="1">
      <c r="A16" s="17">
        <v>4</v>
      </c>
      <c r="B16" s="56" t="s">
        <v>86</v>
      </c>
      <c r="C16" s="87" t="s">
        <v>45</v>
      </c>
      <c r="D16" s="55">
        <v>2014</v>
      </c>
      <c r="E16" s="55">
        <v>2019</v>
      </c>
      <c r="F16" s="54">
        <v>5</v>
      </c>
      <c r="G16" s="69">
        <f t="shared" si="0"/>
        <v>197696</v>
      </c>
      <c r="H16" s="56">
        <v>21557</v>
      </c>
      <c r="I16" s="56">
        <v>7909</v>
      </c>
      <c r="J16" s="56">
        <v>8465</v>
      </c>
      <c r="K16" s="56">
        <v>176139</v>
      </c>
      <c r="L16" s="56"/>
      <c r="M16" s="76">
        <v>3544</v>
      </c>
      <c r="N16" s="76">
        <v>14942</v>
      </c>
      <c r="O16" s="76">
        <v>176139</v>
      </c>
      <c r="P16" s="77"/>
      <c r="Q16" s="77"/>
      <c r="R16" s="90" t="s">
        <v>39</v>
      </c>
      <c r="S16" s="81">
        <v>20810</v>
      </c>
      <c r="T16" s="60"/>
      <c r="U16" s="27" t="s">
        <v>83</v>
      </c>
      <c r="V16" s="79">
        <f t="shared" si="1"/>
        <v>176156650</v>
      </c>
      <c r="W16" s="82"/>
      <c r="X16" s="82"/>
    </row>
    <row r="17" spans="1:24" s="83" customFormat="1" ht="25.5" customHeight="1">
      <c r="A17" s="17">
        <v>5</v>
      </c>
      <c r="B17" s="56" t="s">
        <v>106</v>
      </c>
      <c r="C17" s="87" t="s">
        <v>47</v>
      </c>
      <c r="D17" s="55">
        <v>2015</v>
      </c>
      <c r="E17" s="55">
        <v>2020</v>
      </c>
      <c r="F17" s="54">
        <v>4</v>
      </c>
      <c r="G17" s="69">
        <f t="shared" si="0"/>
        <v>72951</v>
      </c>
      <c r="H17" s="56">
        <v>28080</v>
      </c>
      <c r="I17" s="56"/>
      <c r="J17" s="56">
        <v>1978</v>
      </c>
      <c r="K17" s="56">
        <v>44871</v>
      </c>
      <c r="L17" s="56"/>
      <c r="M17" s="76">
        <v>1166</v>
      </c>
      <c r="N17" s="76">
        <v>7740</v>
      </c>
      <c r="O17" s="76">
        <v>44871</v>
      </c>
      <c r="P17" s="77"/>
      <c r="Q17" s="77"/>
      <c r="R17" s="90" t="s">
        <v>39</v>
      </c>
      <c r="S17" s="81">
        <v>22682</v>
      </c>
      <c r="T17" s="60"/>
      <c r="U17" s="27" t="s">
        <v>51</v>
      </c>
      <c r="V17" s="79">
        <f t="shared" si="1"/>
        <v>44864996</v>
      </c>
      <c r="W17" s="82"/>
      <c r="X17" s="82"/>
    </row>
    <row r="18" spans="1:24" s="84" customFormat="1" ht="27" customHeight="1">
      <c r="A18" s="17">
        <v>6</v>
      </c>
      <c r="B18" s="56" t="s">
        <v>49</v>
      </c>
      <c r="C18" s="87" t="s">
        <v>47</v>
      </c>
      <c r="D18" s="55">
        <v>2016</v>
      </c>
      <c r="E18" s="55">
        <v>2022</v>
      </c>
      <c r="F18" s="54">
        <v>5</v>
      </c>
      <c r="G18" s="69">
        <f t="shared" si="0"/>
        <v>200700</v>
      </c>
      <c r="H18" s="56">
        <v>10575</v>
      </c>
      <c r="I18" s="56"/>
      <c r="J18" s="56">
        <v>8450</v>
      </c>
      <c r="K18" s="56">
        <f>SUM(O18:Q18)</f>
        <v>190125</v>
      </c>
      <c r="L18" s="56">
        <v>28519</v>
      </c>
      <c r="M18" s="76">
        <v>3100</v>
      </c>
      <c r="N18" s="76"/>
      <c r="O18" s="76">
        <v>190125</v>
      </c>
      <c r="P18" s="77"/>
      <c r="Q18" s="77"/>
      <c r="R18" s="90" t="s">
        <v>39</v>
      </c>
      <c r="S18" s="81">
        <v>22500</v>
      </c>
      <c r="T18" s="63"/>
      <c r="U18" s="60" t="s">
        <v>51</v>
      </c>
      <c r="V18" s="79">
        <f t="shared" si="1"/>
        <v>190125000</v>
      </c>
      <c r="W18" s="79"/>
      <c r="X18" s="79"/>
    </row>
    <row r="19" spans="1:24" s="84" customFormat="1" ht="30" customHeight="1">
      <c r="A19" s="17">
        <v>7</v>
      </c>
      <c r="B19" s="60" t="s">
        <v>50</v>
      </c>
      <c r="C19" s="87" t="s">
        <v>47</v>
      </c>
      <c r="D19" s="55">
        <v>2016</v>
      </c>
      <c r="E19" s="55">
        <v>2020</v>
      </c>
      <c r="F19" s="54">
        <v>5</v>
      </c>
      <c r="G19" s="69">
        <f t="shared" si="0"/>
        <v>207103</v>
      </c>
      <c r="H19" s="56">
        <v>19360</v>
      </c>
      <c r="I19" s="56"/>
      <c r="J19" s="56">
        <v>8363</v>
      </c>
      <c r="K19" s="56">
        <f>SUM(O19:Q19)</f>
        <v>187743</v>
      </c>
      <c r="L19" s="56">
        <v>15940</v>
      </c>
      <c r="M19" s="76">
        <v>2443</v>
      </c>
      <c r="N19" s="76"/>
      <c r="O19" s="76">
        <v>187743</v>
      </c>
      <c r="P19" s="77"/>
      <c r="Q19" s="77"/>
      <c r="R19" s="90" t="s">
        <v>39</v>
      </c>
      <c r="S19" s="81">
        <v>22450</v>
      </c>
      <c r="T19" s="43"/>
      <c r="U19" s="60" t="str">
        <f>U18</f>
        <v>Sở NN&amp;PTNT</v>
      </c>
      <c r="V19" s="79">
        <f t="shared" si="1"/>
        <v>187749350</v>
      </c>
      <c r="W19" s="79"/>
      <c r="X19" s="79"/>
    </row>
    <row r="20" spans="1:22" s="85" customFormat="1" ht="29.25" customHeight="1">
      <c r="A20" s="17">
        <v>8</v>
      </c>
      <c r="B20" s="88" t="s">
        <v>79</v>
      </c>
      <c r="C20" s="89" t="s">
        <v>45</v>
      </c>
      <c r="D20" s="55">
        <v>2016</v>
      </c>
      <c r="E20" s="55">
        <v>2023</v>
      </c>
      <c r="F20" s="54">
        <v>1</v>
      </c>
      <c r="G20" s="69">
        <f t="shared" si="0"/>
        <v>564145</v>
      </c>
      <c r="H20" s="70">
        <v>69732</v>
      </c>
      <c r="I20" s="70"/>
      <c r="J20" s="70">
        <v>22171</v>
      </c>
      <c r="K20" s="56">
        <v>494413</v>
      </c>
      <c r="L20" s="70">
        <v>98883</v>
      </c>
      <c r="M20" s="76">
        <v>9959</v>
      </c>
      <c r="N20" s="76"/>
      <c r="O20" s="76">
        <v>494413</v>
      </c>
      <c r="P20" s="77"/>
      <c r="Q20" s="77"/>
      <c r="R20" s="90" t="s">
        <v>39</v>
      </c>
      <c r="S20" s="91">
        <v>22300</v>
      </c>
      <c r="T20" s="27"/>
      <c r="U20" s="27" t="s">
        <v>81</v>
      </c>
      <c r="V20" s="79">
        <f t="shared" si="1"/>
        <v>494413300</v>
      </c>
    </row>
    <row r="21" spans="1:21" s="5" customFormat="1" ht="17.25">
      <c r="A21" s="144" t="s">
        <v>22</v>
      </c>
      <c r="B21" s="145"/>
      <c r="C21" s="145"/>
      <c r="D21" s="145"/>
      <c r="E21" s="145"/>
      <c r="F21" s="145"/>
      <c r="G21" s="145"/>
      <c r="H21" s="145"/>
      <c r="I21" s="145"/>
      <c r="J21" s="145"/>
      <c r="K21" s="145"/>
      <c r="L21" s="145"/>
      <c r="M21" s="145"/>
      <c r="N21" s="145"/>
      <c r="O21" s="38"/>
      <c r="P21" s="23"/>
      <c r="Q21" s="23"/>
      <c r="R21" s="21"/>
      <c r="S21" s="42"/>
      <c r="T21" s="21"/>
      <c r="U21" s="29"/>
    </row>
    <row r="22" spans="1:20" ht="33" customHeight="1">
      <c r="A22" s="22" t="s">
        <v>15</v>
      </c>
      <c r="B22" s="146" t="s">
        <v>17</v>
      </c>
      <c r="C22" s="146"/>
      <c r="D22" s="146"/>
      <c r="E22" s="146"/>
      <c r="F22" s="146"/>
      <c r="G22" s="146"/>
      <c r="H22" s="146"/>
      <c r="I22" s="146"/>
      <c r="J22" s="146"/>
      <c r="K22" s="146"/>
      <c r="L22" s="146"/>
      <c r="M22" s="146"/>
      <c r="N22" s="146"/>
      <c r="O22" s="38"/>
      <c r="P22" s="23"/>
      <c r="Q22" s="23"/>
      <c r="R22" s="8"/>
      <c r="S22" s="31"/>
      <c r="T22" s="8"/>
    </row>
    <row r="23" spans="1:20" ht="17.25">
      <c r="A23" s="24" t="s">
        <v>14</v>
      </c>
      <c r="B23" s="146" t="s">
        <v>24</v>
      </c>
      <c r="C23" s="146"/>
      <c r="D23" s="146"/>
      <c r="E23" s="146"/>
      <c r="F23" s="146"/>
      <c r="G23" s="146"/>
      <c r="H23" s="146"/>
      <c r="I23" s="146"/>
      <c r="J23" s="23"/>
      <c r="K23" s="23"/>
      <c r="L23" s="8"/>
      <c r="M23" s="31"/>
      <c r="N23" s="31"/>
      <c r="O23" s="31"/>
      <c r="P23" s="8"/>
      <c r="Q23" s="8"/>
      <c r="R23" s="8"/>
      <c r="S23" s="31"/>
      <c r="T23" s="8"/>
    </row>
    <row r="24" spans="1:20" ht="17.25">
      <c r="A24" s="24" t="s">
        <v>20</v>
      </c>
      <c r="B24" s="8" t="s">
        <v>25</v>
      </c>
      <c r="C24" s="8"/>
      <c r="D24" s="25"/>
      <c r="E24" s="25"/>
      <c r="F24" s="8"/>
      <c r="G24" s="31"/>
      <c r="H24" s="8"/>
      <c r="I24" s="8"/>
      <c r="J24" s="8"/>
      <c r="K24" s="8"/>
      <c r="L24" s="8"/>
      <c r="M24" s="31"/>
      <c r="N24" s="31"/>
      <c r="O24" s="31"/>
      <c r="P24" s="8"/>
      <c r="Q24" s="8"/>
      <c r="R24" s="8"/>
      <c r="S24" s="31"/>
      <c r="T24" s="8"/>
    </row>
  </sheetData>
  <sheetProtection/>
  <mergeCells count="33">
    <mergeCell ref="A21:N21"/>
    <mergeCell ref="B22:N22"/>
    <mergeCell ref="B23:I23"/>
    <mergeCell ref="O6:Q6"/>
    <mergeCell ref="O7:O10"/>
    <mergeCell ref="P7:P10"/>
    <mergeCell ref="Q7:Q10"/>
    <mergeCell ref="F6:F10"/>
    <mergeCell ref="C6:C10"/>
    <mergeCell ref="D6:D10"/>
    <mergeCell ref="G7:G10"/>
    <mergeCell ref="J7:L8"/>
    <mergeCell ref="M7:M10"/>
    <mergeCell ref="N7:N10"/>
    <mergeCell ref="H7:I8"/>
    <mergeCell ref="J9:J10"/>
    <mergeCell ref="K9:L9"/>
    <mergeCell ref="R6:R10"/>
    <mergeCell ref="U6:U10"/>
    <mergeCell ref="H9:H10"/>
    <mergeCell ref="I9:I10"/>
    <mergeCell ref="S6:S10"/>
    <mergeCell ref="T6:T10"/>
    <mergeCell ref="A1:N1"/>
    <mergeCell ref="A2:L2"/>
    <mergeCell ref="A3:N3"/>
    <mergeCell ref="A4:N4"/>
    <mergeCell ref="A5:R5"/>
    <mergeCell ref="A6:A10"/>
    <mergeCell ref="B6:B10"/>
    <mergeCell ref="E6:E10"/>
    <mergeCell ref="G6:L6"/>
    <mergeCell ref="M6:N6"/>
  </mergeCells>
  <printOptions horizontalCentered="1"/>
  <pageMargins left="0.17" right="0.17" top="0.59" bottom="0.62" header="0.2" footer="0.18"/>
  <pageSetup fitToHeight="0" fitToWidth="1" horizontalDpi="600" verticalDpi="600" orientation="landscape" paperSize="9" scale="6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Vuong Hoang</dc:creator>
  <cp:keywords/>
  <dc:description/>
  <cp:lastModifiedBy>Windows 10</cp:lastModifiedBy>
  <cp:lastPrinted>2018-05-09T07:31:35Z</cp:lastPrinted>
  <dcterms:created xsi:type="dcterms:W3CDTF">2012-08-07T11:31:14Z</dcterms:created>
  <dcterms:modified xsi:type="dcterms:W3CDTF">2018-05-11T08:47:23Z</dcterms:modified>
  <cp:category/>
  <cp:version/>
  <cp:contentType/>
  <cp:contentStatus/>
</cp:coreProperties>
</file>